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X:\01 官房班（共有）\5 その他\"/>
    </mc:Choice>
  </mc:AlternateContent>
  <xr:revisionPtr revIDLastSave="0" documentId="8_{68C53D8A-7AD7-4408-875A-3DFCA015E096}" xr6:coauthVersionLast="47" xr6:coauthVersionMax="47" xr10:uidLastSave="{00000000-0000-0000-0000-000000000000}"/>
  <bookViews>
    <workbookView xWindow="-7080" yWindow="-16320" windowWidth="29040" windowHeight="15720" tabRatio="599" xr2:uid="{00000000-000D-0000-FFFF-FFFF00000000}"/>
  </bookViews>
  <sheets>
    <sheet name="標準フォーマット" sheetId="2" r:id="rId1"/>
  </sheets>
  <definedNames>
    <definedName name="_xlnm._FilterDatabase" localSheetId="0" hidden="1">#REF!</definedName>
    <definedName name="_xlnm.Print_Area" localSheetId="0">標準フォーマット!$A$1:$BH$54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53" i="2" l="1"/>
  <c r="AW53" i="2"/>
  <c r="AV53" i="2"/>
  <c r="AU53" i="2"/>
  <c r="AT53" i="2"/>
  <c r="AS53" i="2"/>
  <c r="AR53" i="2"/>
  <c r="AQ53" i="2"/>
  <c r="AP53" i="2"/>
  <c r="AO53" i="2"/>
  <c r="AN53" i="2"/>
  <c r="AM53" i="2"/>
  <c r="AX50" i="2"/>
  <c r="AW50" i="2"/>
  <c r="AV50" i="2"/>
  <c r="AU50" i="2"/>
  <c r="AT50" i="2"/>
  <c r="AS50" i="2"/>
  <c r="AR50" i="2"/>
  <c r="AQ50" i="2"/>
  <c r="AP50" i="2"/>
  <c r="AO50" i="2"/>
  <c r="AN50" i="2"/>
  <c r="AM50" i="2"/>
  <c r="AX47" i="2"/>
  <c r="AW47" i="2"/>
  <c r="AV47" i="2"/>
  <c r="AU47" i="2"/>
  <c r="AT47" i="2"/>
  <c r="AS47" i="2"/>
  <c r="AR47" i="2"/>
  <c r="AQ47" i="2"/>
  <c r="AP47" i="2"/>
  <c r="AO47" i="2"/>
  <c r="AN47" i="2"/>
  <c r="AM47" i="2"/>
  <c r="AX40" i="2"/>
  <c r="AW40" i="2"/>
  <c r="AV40" i="2"/>
  <c r="AU40" i="2"/>
  <c r="AT40" i="2"/>
  <c r="AS40" i="2"/>
  <c r="AR40" i="2"/>
  <c r="AQ40" i="2"/>
  <c r="AP40" i="2"/>
  <c r="AO40" i="2"/>
  <c r="AN40" i="2"/>
  <c r="AM40" i="2"/>
  <c r="AX33" i="2"/>
  <c r="AW33" i="2"/>
  <c r="AV33" i="2"/>
  <c r="AU33" i="2"/>
  <c r="AT33" i="2"/>
  <c r="AS33" i="2"/>
  <c r="AR33" i="2"/>
  <c r="AQ33" i="2"/>
  <c r="AP33" i="2"/>
  <c r="AO33" i="2"/>
  <c r="AN33" i="2"/>
  <c r="AM33" i="2"/>
  <c r="AX30" i="2"/>
  <c r="AW30" i="2"/>
  <c r="AV30" i="2"/>
  <c r="AU30" i="2"/>
  <c r="AT30" i="2"/>
  <c r="AS30" i="2"/>
  <c r="AR30" i="2"/>
  <c r="AQ30" i="2"/>
  <c r="AP30" i="2"/>
  <c r="AO30" i="2"/>
  <c r="AN30" i="2"/>
  <c r="AM30" i="2"/>
  <c r="AX22" i="2"/>
  <c r="AW22" i="2"/>
  <c r="AV22" i="2"/>
  <c r="AU22" i="2"/>
  <c r="AT22" i="2"/>
  <c r="AS22" i="2"/>
  <c r="AR22" i="2"/>
  <c r="AQ22" i="2"/>
  <c r="AP22" i="2"/>
  <c r="AO22" i="2"/>
  <c r="AN22" i="2"/>
  <c r="AM22" i="2"/>
  <c r="AX19" i="2"/>
  <c r="AW19" i="2"/>
  <c r="AV19" i="2"/>
  <c r="AU19" i="2"/>
  <c r="AT19" i="2"/>
  <c r="AS19" i="2"/>
  <c r="AR19" i="2"/>
  <c r="AQ19" i="2"/>
  <c r="AP19" i="2"/>
  <c r="AO19" i="2"/>
  <c r="AN19" i="2"/>
  <c r="AM19" i="2"/>
  <c r="AX16" i="2"/>
  <c r="AW16" i="2"/>
  <c r="AV16" i="2"/>
  <c r="AU16" i="2"/>
  <c r="AT16" i="2"/>
  <c r="AS16" i="2"/>
  <c r="AR16" i="2"/>
  <c r="AQ16" i="2"/>
  <c r="AP16" i="2"/>
  <c r="AO16" i="2"/>
  <c r="AN16" i="2"/>
  <c r="AM16" i="2"/>
  <c r="AQ13" i="2"/>
  <c r="AX13" i="2"/>
  <c r="AW13" i="2"/>
  <c r="AV13" i="2"/>
  <c r="AU13" i="2"/>
  <c r="AT13" i="2"/>
  <c r="AS13" i="2"/>
  <c r="AR13" i="2"/>
  <c r="AP13" i="2"/>
  <c r="AO13" i="2"/>
  <c r="AN13" i="2"/>
  <c r="AM13" i="2"/>
  <c r="BU54" i="2"/>
  <c r="BU53" i="2"/>
  <c r="BU51" i="2"/>
  <c r="BU50" i="2"/>
  <c r="BU41" i="2"/>
  <c r="BU40" i="2"/>
  <c r="BU20" i="2" l="1"/>
  <c r="BU19" i="2"/>
  <c r="BU34" i="2"/>
  <c r="BU33" i="2"/>
  <c r="BU48" i="2" l="1"/>
  <c r="BU47" i="2"/>
  <c r="BU31" i="2"/>
  <c r="BU30" i="2"/>
  <c r="BU23" i="2"/>
  <c r="BU22" i="2"/>
  <c r="BU17" i="2"/>
  <c r="BU16" i="2"/>
  <c r="BU14" i="2"/>
  <c r="BU13" i="2"/>
</calcChain>
</file>

<file path=xl/sharedStrings.xml><?xml version="1.0" encoding="utf-8"?>
<sst xmlns="http://schemas.openxmlformats.org/spreadsheetml/2006/main" count="194" uniqueCount="75">
  <si>
    <t>Annexe de la Politique de Coopération au Développement pour le Pays (Politique d'Assistance pour le Pays)</t>
    <phoneticPr fontId="2"/>
  </si>
  <si>
    <t>Plan de développement pour la République Algérienne Démocratique et Populaire</t>
    <phoneticPr fontId="2"/>
  </si>
  <si>
    <t>　　　</t>
    <phoneticPr fontId="2"/>
  </si>
  <si>
    <t>　En avril 2025</t>
    <phoneticPr fontId="2"/>
  </si>
  <si>
    <t>上</t>
    <rPh sb="0" eb="1">
      <t>ウエ</t>
    </rPh>
    <phoneticPr fontId="2"/>
  </si>
  <si>
    <t>下</t>
    <rPh sb="0" eb="1">
      <t>シタ</t>
    </rPh>
    <phoneticPr fontId="2"/>
  </si>
  <si>
    <t>有効</t>
    <rPh sb="0" eb="2">
      <t>ユウコウ</t>
    </rPh>
    <phoneticPr fontId="2"/>
  </si>
  <si>
    <t>無効</t>
    <rPh sb="0" eb="2">
      <t>ムコウ</t>
    </rPh>
    <phoneticPr fontId="2"/>
  </si>
  <si>
    <t>実施期間決定</t>
    <rPh sb="0" eb="2">
      <t>ジッシ</t>
    </rPh>
    <rPh sb="2" eb="4">
      <t>キカン</t>
    </rPh>
    <rPh sb="4" eb="6">
      <t>ケッテイ</t>
    </rPh>
    <phoneticPr fontId="2"/>
  </si>
  <si>
    <t>実施期間未決定又は未開始</t>
    <rPh sb="0" eb="2">
      <t>ジッシ</t>
    </rPh>
    <rPh sb="2" eb="4">
      <t>キカン</t>
    </rPh>
    <rPh sb="4" eb="5">
      <t>ミ</t>
    </rPh>
    <rPh sb="5" eb="7">
      <t>ケッテイ</t>
    </rPh>
    <rPh sb="7" eb="8">
      <t>マタ</t>
    </rPh>
    <rPh sb="9" eb="12">
      <t>ミカイシ</t>
    </rPh>
    <phoneticPr fontId="2"/>
  </si>
  <si>
    <t>Principe directeur
(Grand objectif)</t>
    <phoneticPr fontId="2"/>
  </si>
  <si>
    <t>　　Contribution à établir les bases du développement économique durable</t>
    <phoneticPr fontId="2"/>
  </si>
  <si>
    <t>Domaine prioritaire 1
（objectif moyen）</t>
    <phoneticPr fontId="2"/>
  </si>
  <si>
    <t>Diversification de l'industrie　　</t>
    <phoneticPr fontId="2"/>
  </si>
  <si>
    <t xml:space="preserve">Défi de 
développement 1-1
（petit objectif）
Développement de l'industrie
</t>
    <phoneticPr fontId="2"/>
  </si>
  <si>
    <r>
      <t xml:space="preserve">【Situation actuelle et défis】
　L'économie algérienne, dans son ensemble, est fortement dépendante du secteur des hydrocarbures. La diversification économique, ainsi que la stabilisation et le renforcement de la société qui </t>
    </r>
    <r>
      <rPr>
        <sz val="12"/>
        <rFont val="ＭＳ ゴシック"/>
        <family val="3"/>
        <charset val="128"/>
      </rPr>
      <t>la soutient, constituent des enjeux majeurs. Malgré l'adoption de diverses réformes, telles que la mise en œuvre d'une nouvelle loi sur l'investissement en 2022 et d'une nouvelle loi monétaire et bancaire en 2023, l'amélioration du climat des affaires reste confrontée à d'importants défis, notamment les difficultés liées aux transferts de fonds à l'étranger et l'instabilité opérationnelle due aux fréquentes modifications de la réglementation. Par ailleurs, des investissements supplémentaires sont nécessaires pour garantir la production du secteur des hydrocarbures, principale source de revenus du pays, et des progrès technologiques sont indispensables pour développer les secteurs hors hydrocarbures.</t>
    </r>
  </si>
  <si>
    <t>【Stratégie】
　Dans le but de renforcer le développement économique piloté par le secteur privé, nous soutiendrons le développement de nouvelles industries créatrices d'emplois, notamment pour les jeunes, y compris dans le secteur des start-ups, la diversification des industries et le développement de ressources humaines hautement qualifiées afin de renforcer la compétitivité.</t>
    <phoneticPr fontId="2"/>
  </si>
  <si>
    <t>Programme d'assistance</t>
    <phoneticPr fontId="2"/>
  </si>
  <si>
    <t>Projets</t>
    <phoneticPr fontId="2"/>
  </si>
  <si>
    <t>Modalité</t>
    <phoneticPr fontId="2"/>
  </si>
  <si>
    <t>Période d'exécution</t>
    <phoneticPr fontId="2"/>
  </si>
  <si>
    <r>
      <t xml:space="preserve">Montant </t>
    </r>
    <r>
      <rPr>
        <sz val="9"/>
        <rFont val="ＭＳ ゴシック"/>
        <family val="3"/>
        <charset val="128"/>
      </rPr>
      <t>de l'appui (100 millions de yen)</t>
    </r>
  </si>
  <si>
    <t>ODD</t>
    <phoneticPr fontId="2"/>
  </si>
  <si>
    <t>Remarque</t>
    <phoneticPr fontId="2"/>
  </si>
  <si>
    <t>案件開始時期</t>
    <rPh sb="0" eb="2">
      <t>アンケン</t>
    </rPh>
    <rPh sb="2" eb="4">
      <t>カイシ</t>
    </rPh>
    <rPh sb="4" eb="6">
      <t>ジキ</t>
    </rPh>
    <phoneticPr fontId="2"/>
  </si>
  <si>
    <t>案件終了時期</t>
    <rPh sb="0" eb="2">
      <t>アンケン</t>
    </rPh>
    <rPh sb="2" eb="4">
      <t>シュウリョウ</t>
    </rPh>
    <rPh sb="4" eb="6">
      <t>ジキ</t>
    </rPh>
    <phoneticPr fontId="2"/>
  </si>
  <si>
    <t>実施期間
自動計算</t>
    <rPh sb="0" eb="2">
      <t>ジッシ</t>
    </rPh>
    <rPh sb="2" eb="4">
      <t>キカン</t>
    </rPh>
    <rPh sb="5" eb="7">
      <t>ジドウ</t>
    </rPh>
    <rPh sb="7" eb="9">
      <t>ケイサン</t>
    </rPh>
    <phoneticPr fontId="2"/>
  </si>
  <si>
    <t>Avant l'année fiscale japonaise 2024</t>
    <phoneticPr fontId="2"/>
  </si>
  <si>
    <t>AFJ
2025</t>
    <phoneticPr fontId="2"/>
  </si>
  <si>
    <t>AFJ
2026</t>
    <phoneticPr fontId="2"/>
  </si>
  <si>
    <t>AFJ
2027</t>
    <phoneticPr fontId="2"/>
  </si>
  <si>
    <t>AFJ
2028</t>
    <phoneticPr fontId="2"/>
  </si>
  <si>
    <t>AFJ
2029</t>
    <phoneticPr fontId="2"/>
  </si>
  <si>
    <t xml:space="preserve">Programme pour la diversification de l'industrie
</t>
    <phoneticPr fontId="2"/>
  </si>
  <si>
    <t>Cogestion de la Pêche Artisanale par l’Approche Participative</t>
  </si>
  <si>
    <t>年</t>
    <rPh sb="0" eb="1">
      <t>ネン</t>
    </rPh>
    <phoneticPr fontId="2"/>
  </si>
  <si>
    <t>期</t>
    <rPh sb="0" eb="1">
      <t>キ</t>
    </rPh>
    <phoneticPr fontId="2"/>
  </si>
  <si>
    <t>Programme d'accueil de jeunes Africains pour un Master au Japon(Initiative ABE)</t>
    <phoneticPr fontId="2"/>
  </si>
  <si>
    <r>
      <t>4</t>
    </r>
    <r>
      <rPr>
        <sz val="9"/>
        <rFont val="ＭＳ Ｐゴシック"/>
        <family val="2"/>
        <charset val="128"/>
      </rPr>
      <t>，</t>
    </r>
    <r>
      <rPr>
        <sz val="9"/>
        <rFont val="Arial"/>
        <family val="2"/>
      </rPr>
      <t>17</t>
    </r>
    <phoneticPr fontId="2"/>
  </si>
  <si>
    <t>Enquête de base</t>
    <phoneticPr fontId="2"/>
  </si>
  <si>
    <t>7, 8</t>
    <phoneticPr fontId="2"/>
  </si>
  <si>
    <r>
      <t>7</t>
    </r>
    <r>
      <rPr>
        <sz val="9"/>
        <rFont val="ＭＳ Ｐゴシック"/>
        <family val="2"/>
        <charset val="128"/>
      </rPr>
      <t>，</t>
    </r>
    <r>
      <rPr>
        <sz val="9"/>
        <rFont val="Arial"/>
        <family val="2"/>
      </rPr>
      <t>8</t>
    </r>
    <r>
      <rPr>
        <sz val="9"/>
        <rFont val="ＭＳ Ｐゴシック"/>
        <family val="2"/>
        <charset val="128"/>
      </rPr>
      <t>，</t>
    </r>
    <r>
      <rPr>
        <sz val="9"/>
        <rFont val="Arial"/>
        <family val="2"/>
      </rPr>
      <t>9</t>
    </r>
    <phoneticPr fontId="2"/>
  </si>
  <si>
    <t>Domaine prioritaire 2
（objectif moyen）</t>
    <phoneticPr fontId="2"/>
  </si>
  <si>
    <t>Stabilité sociale et aménagement des bases de développement</t>
    <phoneticPr fontId="2"/>
  </si>
  <si>
    <t>Défi de 
développement 2-1
（petit objectif）
Protection de l'environnement et mesures contre les 
désastres</t>
    <phoneticPr fontId="2"/>
  </si>
  <si>
    <t xml:space="preserve">【Stratégie】
　En nous appuyant sur l'expérience, les connaissances et la technologie du Japon, nous soutiendrons le développement des ressources humaines par l'introduction d'une méthode de développement permettant à la fois la diversification industrielle et le développement durable, et nous continuerons d'étudier les moyens de coopérer à l'avenir dans le domaine de la prévention des catastrophes.
</t>
    <phoneticPr fontId="2"/>
  </si>
  <si>
    <t>Programme de gestion de
l'environnement, de prévention des désastres</t>
    <phoneticPr fontId="2"/>
  </si>
  <si>
    <t>Formation dans les domaines de la prévention des sinistres et del'environnement</t>
    <phoneticPr fontId="2"/>
  </si>
  <si>
    <t>11,13</t>
    <phoneticPr fontId="2"/>
  </si>
  <si>
    <t>Évaluation de la vulnérabilité des bâtiments existants face aux risques sismiques</t>
    <phoneticPr fontId="2"/>
  </si>
  <si>
    <t>Défi de 
développement 2-2
（petit objectif）
Gouvernance</t>
    <phoneticPr fontId="2"/>
  </si>
  <si>
    <r>
      <t>　</t>
    </r>
    <r>
      <rPr>
        <sz val="12"/>
        <rFont val="ＭＳ ゴシック"/>
        <family val="3"/>
        <charset val="128"/>
      </rPr>
      <t xml:space="preserve">【Situation actuelle et défis】
　En Algérie, un attentat terroriste de grande ampleur a eu lieu sur le site gazier d'In Aménas en janvier 2013. Des groupes terroristes tels qu'AQMI restent présents dans la région montagneuse du nord, tandis que la zone désertique du sud fait partie des routes internationales de trafic de drogue et de terrorisme. De ce fait, la menace terroriste demeure un problème persistant dans le pays, et les efforts déployés en matière de sécurité et de lutte contre le terrorisme restent essentiels. Parallèlement, le gouvernement privilégie une approche à deux volets visant à éliminer les menaces et à soutenir l'intégration sociale, notamment par la promotion de programmes de réinsertion pour les anciens terroristes et autres groupes vulnérables.
</t>
    </r>
    <phoneticPr fontId="2"/>
  </si>
  <si>
    <r>
      <rPr>
        <sz val="12"/>
        <rFont val="ＭＳ ゴシック"/>
        <family val="3"/>
        <charset val="128"/>
      </rPr>
      <t>　【Stratégie】
　Afin de renforcer la sécurité des frontières et les mesures de sécurité intérieure, le Japon soutiendra le développement des ressources humaines et le renforcement des capacités par le biais de formations et d'autres moyens, en tenant compte des besoins du gouvernement algérien.</t>
    </r>
    <r>
      <rPr>
        <sz val="9"/>
        <rFont val="ＭＳ ゴシック"/>
        <family val="3"/>
        <charset val="128"/>
      </rPr>
      <t xml:space="preserve">
</t>
    </r>
    <phoneticPr fontId="2"/>
  </si>
  <si>
    <t>Programme pour l'amélioration de la gouvernance</t>
    <phoneticPr fontId="2"/>
  </si>
  <si>
    <t>Formation en matières administratives, criminelles et pénales</t>
  </si>
  <si>
    <t xml:space="preserve">　　Autres </t>
    <phoneticPr fontId="2"/>
  </si>
  <si>
    <t>Autres projets</t>
    <phoneticPr fontId="2"/>
  </si>
  <si>
    <r>
      <t>Assistance humanitaire aux réfugiés en</t>
    </r>
    <r>
      <rPr>
        <sz val="9"/>
        <color rgb="FFFF0000"/>
        <rFont val="ＭＳ ゴシック"/>
        <family val="3"/>
        <charset val="128"/>
      </rPr>
      <t xml:space="preserve"> A</t>
    </r>
    <r>
      <rPr>
        <sz val="9"/>
        <rFont val="ＭＳ ゴシック"/>
        <family val="3"/>
        <charset val="128"/>
      </rPr>
      <t>lgérie dans les domaines de la santé et de l'assainissement</t>
    </r>
  </si>
  <si>
    <t>Coopération
 multilatérale</t>
    <phoneticPr fontId="2"/>
  </si>
  <si>
    <r>
      <t>3</t>
    </r>
    <r>
      <rPr>
        <sz val="9"/>
        <rFont val="ＭＳ Ｐゴシック"/>
        <family val="2"/>
        <charset val="128"/>
      </rPr>
      <t>，</t>
    </r>
    <r>
      <rPr>
        <sz val="9"/>
        <rFont val="Arial"/>
        <family val="2"/>
      </rPr>
      <t>5</t>
    </r>
    <r>
      <rPr>
        <sz val="9"/>
        <rFont val="ＭＳ Ｐゴシック"/>
        <family val="2"/>
        <charset val="128"/>
      </rPr>
      <t>，</t>
    </r>
    <r>
      <rPr>
        <sz val="9"/>
        <rFont val="Arial"/>
        <family val="2"/>
      </rPr>
      <t>10</t>
    </r>
    <r>
      <rPr>
        <sz val="9"/>
        <rFont val="ＭＳ Ｐゴシック"/>
        <family val="2"/>
        <charset val="128"/>
      </rPr>
      <t>，</t>
    </r>
    <r>
      <rPr>
        <sz val="9"/>
        <rFont val="Arial"/>
        <family val="2"/>
      </rPr>
      <t>17</t>
    </r>
    <phoneticPr fontId="2"/>
  </si>
  <si>
    <t>Organisation Mondiale de la Santé</t>
    <phoneticPr fontId="2"/>
  </si>
  <si>
    <t>Dons aux micro-projets locaux favorisant la sécurité humaine et contribuant au soutien des personnes handicapées</t>
  </si>
  <si>
    <t>Dons aux 
micro-projets locaux (KUSANONE)</t>
    <phoneticPr fontId="2"/>
  </si>
  <si>
    <r>
      <t>3</t>
    </r>
    <r>
      <rPr>
        <sz val="9"/>
        <rFont val="ＭＳ Ｐゴシック"/>
        <family val="3"/>
        <charset val="128"/>
      </rPr>
      <t>，</t>
    </r>
    <r>
      <rPr>
        <sz val="9"/>
        <rFont val="Arial"/>
        <family val="2"/>
      </rPr>
      <t>4, 10</t>
    </r>
    <phoneticPr fontId="2"/>
  </si>
  <si>
    <t>Soutenir la mise en place d'un réseau national de médiatrices</t>
    <phoneticPr fontId="2"/>
  </si>
  <si>
    <t>Coopération 
multilatérale</t>
    <phoneticPr fontId="2"/>
  </si>
  <si>
    <t>5, 16, 17</t>
    <phoneticPr fontId="2"/>
  </si>
  <si>
    <t>Programme des Nations Unies pour le développement</t>
    <phoneticPr fontId="2"/>
  </si>
  <si>
    <t>Enquête de base en matière de production d'hydrogène vert</t>
    <phoneticPr fontId="2"/>
  </si>
  <si>
    <t>Formation dans les domaines de l'agriculture, de la pêche, du transport,de la promotion des investissements et du développement industriel et des énergies</t>
  </si>
  <si>
    <t xml:space="preserve">Knowledge Co-Creation Program (KCCP) de longue durée </t>
    <phoneticPr fontId="2"/>
  </si>
  <si>
    <t>Expert
 individuel</t>
  </si>
  <si>
    <t xml:space="preserve">Knowledge Co-Creation Program（KCCP）de courte durée, etc. </t>
    <phoneticPr fontId="2"/>
  </si>
  <si>
    <t>【Situation actuelle et défis】
　L’Algérie est un pays sujet aux tremblements de terre, et le gouvernement algérien s’intéresse de près aux mesures de prévention des catastrophes, notamment depuis le séisme majeur survenu dans la Wilaya de Boumerdès en 2003. Bien qu’un système de prévention des catastrophes ait été mis en place, sous l’égide du gouvernement algérien, la coopération entre les parties prenantes est insuffisante, et la mise en place d’un tel système est devenue un défi à relever.</t>
    <phoneticPr fontId="2"/>
  </si>
  <si>
    <t>Knowledge Co-Creation Program（KCCP）de courte durée, etc.</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</si>
</sst>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33" x14ac:knownFonts="1">
    <font>
      <sz val="12"/>
      <name val="ＭＳ ゴシック"/>
      <family val="3"/>
    </font>
    <font>
      <sz val="12"/>
      <name val="ＭＳ ゴシック"/>
      <family val="3"/>
    </font>
    <font>
      <sz val="6"/>
      <name val="ＭＳ ゴシック"/>
      <family val="3"/>
    </font>
    <font>
      <sz val="9"/>
      <name val="Arial"/>
      <family val="2"/>
    </font>
    <font>
      <sz val="12"/>
      <name val="Arial"/>
      <family val="2"/>
    </font>
    <font>
      <u/>
      <sz val="16"/>
      <name val="ＭＳ ゴシック"/>
      <family val="3"/>
    </font>
    <font>
      <b/>
      <sz val="18"/>
      <name val="ＭＳ ゴシック"/>
      <family val="3"/>
    </font>
    <font>
      <sz val="9"/>
      <name val="ＭＳ Ｐゴシック"/>
      <family val="3"/>
    </font>
    <font>
      <sz val="14"/>
      <name val="ＭＳ ゴシック"/>
      <family val="3"/>
    </font>
    <font>
      <u/>
      <sz val="16"/>
      <name val="Arial"/>
      <family val="2"/>
    </font>
    <font>
      <sz val="9"/>
      <name val="ＭＳ ゴシック"/>
      <family val="3"/>
    </font>
    <font>
      <sz val="12"/>
      <name val="ＭＳ Ｐゴシック"/>
      <family val="3"/>
    </font>
    <font>
      <sz val="16"/>
      <name val="ＭＳ ゴシック"/>
      <family val="3"/>
    </font>
    <font>
      <b/>
      <sz val="12"/>
      <color rgb="FFFF0000"/>
      <name val="Arial"/>
      <family val="2"/>
    </font>
    <font>
      <sz val="12"/>
      <color rgb="FFFF0000"/>
      <name val="Arial"/>
      <family val="2"/>
    </font>
    <font>
      <i/>
      <sz val="9"/>
      <name val="Arial"/>
      <family val="2"/>
    </font>
    <font>
      <sz val="1"/>
      <color theme="0"/>
      <name val="Arial"/>
      <family val="2"/>
    </font>
    <font>
      <i/>
      <sz val="9"/>
      <name val="ＭＳ Ｐゴシック"/>
      <family val="3"/>
    </font>
    <font>
      <sz val="12"/>
      <color theme="1"/>
      <name val="ＭＳ ゴシック"/>
      <family val="3"/>
    </font>
    <font>
      <sz val="9"/>
      <name val="ＭＳ ゴシック"/>
      <family val="3"/>
      <charset val="128"/>
    </font>
    <font>
      <sz val="14"/>
      <name val="ＭＳ ゴシック"/>
      <family val="3"/>
      <charset val="128"/>
    </font>
    <font>
      <sz val="9"/>
      <name val="ＭＳ Ｐゴシック"/>
      <family val="3"/>
      <charset val="128"/>
    </font>
    <font>
      <sz val="9"/>
      <color rgb="FF000000"/>
      <name val="ＭＳ ゴシック"/>
      <family val="3"/>
    </font>
    <font>
      <sz val="9"/>
      <name val="ＭＳ Ｐゴシック"/>
      <family val="2"/>
      <charset val="128"/>
    </font>
    <font>
      <sz val="14"/>
      <color rgb="FF000000"/>
      <name val="ＭＳ ゴシック"/>
      <family val="3"/>
      <charset val="128"/>
    </font>
    <font>
      <sz val="9"/>
      <color theme="0"/>
      <name val="Arial"/>
      <family val="2"/>
    </font>
    <font>
      <sz val="12"/>
      <name val="ＭＳ ゴシック"/>
      <family val="3"/>
      <charset val="128"/>
    </font>
    <font>
      <sz val="1"/>
      <name val="Arial"/>
      <family val="2"/>
    </font>
    <font>
      <sz val="12"/>
      <color rgb="FFFF0000"/>
      <name val="ＭＳ ゴシック"/>
      <family val="3"/>
      <charset val="128"/>
    </font>
    <font>
      <sz val="12"/>
      <color rgb="FFFF0000"/>
      <name val="ＭＳ Ｐゴシック"/>
      <family val="3"/>
      <charset val="128"/>
    </font>
    <font>
      <sz val="12"/>
      <color theme="1"/>
      <name val="ＭＳ Ｐゴシック"/>
      <family val="3"/>
      <charset val="128"/>
    </font>
    <font>
      <sz val="16"/>
      <name val="ＭＳ ゴシック"/>
      <family val="3"/>
      <charset val="128"/>
    </font>
    <font>
      <sz val="9"/>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24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7" fillId="0" borderId="0" xfId="0" applyFont="1" applyAlignment="1">
      <alignment vertical="center" wrapText="1"/>
    </xf>
    <xf numFmtId="0" fontId="7" fillId="0" borderId="2" xfId="0" applyFont="1" applyBorder="1" applyAlignment="1">
      <alignment vertical="center" wrapText="1"/>
    </xf>
    <xf numFmtId="0" fontId="9" fillId="0" borderId="0" xfId="0" applyFont="1" applyAlignment="1">
      <alignment horizontal="left" vertical="center"/>
    </xf>
    <xf numFmtId="0" fontId="4" fillId="0" borderId="0" xfId="0" applyFont="1" applyAlignment="1">
      <alignment horizontal="center" vertical="center"/>
    </xf>
    <xf numFmtId="0" fontId="10" fillId="0" borderId="2" xfId="0" applyFont="1" applyBorder="1" applyAlignment="1">
      <alignment vertical="center" wrapText="1"/>
    </xf>
    <xf numFmtId="0" fontId="10" fillId="0" borderId="0" xfId="0" applyFont="1" applyAlignment="1">
      <alignment vertical="top" wrapText="1"/>
    </xf>
    <xf numFmtId="0" fontId="10" fillId="0" borderId="2" xfId="0" applyFont="1" applyBorder="1" applyAlignment="1">
      <alignment vertical="top" wrapText="1"/>
    </xf>
    <xf numFmtId="0" fontId="7" fillId="0" borderId="0" xfId="0" applyFont="1">
      <alignment vertical="center"/>
    </xf>
    <xf numFmtId="0" fontId="7" fillId="0" borderId="2" xfId="0" applyFont="1" applyBorder="1">
      <alignment vertical="center"/>
    </xf>
    <xf numFmtId="0" fontId="14" fillId="0" borderId="0" xfId="0" applyFont="1">
      <alignment vertical="center"/>
    </xf>
    <xf numFmtId="0" fontId="15" fillId="0" borderId="0" xfId="0" applyFont="1" applyAlignment="1"/>
    <xf numFmtId="0" fontId="3" fillId="0" borderId="2" xfId="0" applyFont="1" applyBorder="1" applyAlignment="1"/>
    <xf numFmtId="176" fontId="15" fillId="0" borderId="0" xfId="0" applyNumberFormat="1" applyFont="1" applyAlignment="1"/>
    <xf numFmtId="176" fontId="3" fillId="0" borderId="0" xfId="0" applyNumberFormat="1" applyFont="1">
      <alignment vertical="center"/>
    </xf>
    <xf numFmtId="176" fontId="7" fillId="0" borderId="2" xfId="0" applyNumberFormat="1" applyFont="1" applyBorder="1">
      <alignment vertical="center"/>
    </xf>
    <xf numFmtId="0" fontId="17" fillId="0" borderId="0" xfId="0" applyFont="1" applyAlignment="1">
      <alignment vertical="center" wrapText="1"/>
    </xf>
    <xf numFmtId="0" fontId="11" fillId="0" borderId="0" xfId="0" applyFont="1">
      <alignment vertical="center"/>
    </xf>
    <xf numFmtId="0" fontId="11" fillId="0" borderId="0" xfId="0" applyFont="1" applyAlignment="1">
      <alignment horizontal="center" vertical="center"/>
    </xf>
    <xf numFmtId="0" fontId="18" fillId="2" borderId="0" xfId="1" applyFont="1" applyFill="1" applyAlignment="1">
      <alignment horizontal="center" vertical="center"/>
    </xf>
    <xf numFmtId="0" fontId="18" fillId="2" borderId="0" xfId="1" applyFont="1" applyFill="1">
      <alignment vertical="center"/>
    </xf>
    <xf numFmtId="0" fontId="16" fillId="0" borderId="5" xfId="0" applyFont="1" applyBorder="1" applyAlignment="1"/>
    <xf numFmtId="0" fontId="14" fillId="0" borderId="0" xfId="0" applyFont="1" applyAlignment="1">
      <alignment horizontal="center" vertical="center" wrapText="1"/>
    </xf>
    <xf numFmtId="0" fontId="27" fillId="0" borderId="0" xfId="0" applyFont="1">
      <alignment vertical="center"/>
    </xf>
    <xf numFmtId="0" fontId="16" fillId="0" borderId="0" xfId="0" applyFont="1" applyAlignment="1"/>
    <xf numFmtId="0" fontId="16" fillId="0" borderId="11" xfId="0" applyFont="1" applyBorder="1" applyAlignment="1"/>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25" fillId="0" borderId="5" xfId="0" applyFont="1" applyBorder="1" applyAlignment="1"/>
    <xf numFmtId="0" fontId="25" fillId="0" borderId="11" xfId="0" applyFont="1" applyBorder="1" applyAlignment="1"/>
    <xf numFmtId="0" fontId="14" fillId="0" borderId="0" xfId="0" applyFont="1" applyAlignment="1">
      <alignment horizontal="center" vertical="center" wrapText="1"/>
    </xf>
    <xf numFmtId="0" fontId="25" fillId="0" borderId="6" xfId="0" applyFont="1" applyBorder="1" applyAlignment="1"/>
    <xf numFmtId="0" fontId="25" fillId="0" borderId="12" xfId="0" applyFont="1" applyBorder="1" applyAlignment="1"/>
    <xf numFmtId="0" fontId="25" fillId="0" borderId="2" xfId="0" applyFont="1" applyBorder="1" applyAlignment="1"/>
    <xf numFmtId="0" fontId="25" fillId="0" borderId="4" xfId="0" applyFont="1" applyBorder="1" applyAlignment="1"/>
    <xf numFmtId="0" fontId="25" fillId="0" borderId="8" xfId="0" applyFont="1" applyBorder="1" applyAlignment="1"/>
    <xf numFmtId="176" fontId="3" fillId="0" borderId="4"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0" xfId="0" applyNumberFormat="1" applyFont="1" applyAlignment="1">
      <alignment horizontal="center" vertical="center"/>
    </xf>
    <xf numFmtId="176" fontId="3" fillId="0" borderId="11"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12" xfId="0" applyNumberFormat="1"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2" xfId="0" applyFont="1" applyBorder="1" applyAlignment="1">
      <alignment horizontal="center" vertical="center" wrapText="1"/>
    </xf>
    <xf numFmtId="0" fontId="4" fillId="0" borderId="0" xfId="0" applyFont="1" applyAlignment="1">
      <alignment horizontal="center" vertical="center"/>
    </xf>
    <xf numFmtId="0" fontId="11" fillId="0" borderId="0" xfId="0" applyFont="1" applyAlignment="1">
      <alignment horizontal="center" vertical="center"/>
    </xf>
    <xf numFmtId="177" fontId="25" fillId="0" borderId="4" xfId="0" applyNumberFormat="1" applyFont="1" applyBorder="1" applyAlignment="1">
      <alignment horizontal="center"/>
    </xf>
    <xf numFmtId="177" fontId="25" fillId="0" borderId="10" xfId="0" applyNumberFormat="1" applyFont="1" applyBorder="1" applyAlignment="1">
      <alignment horizontal="center"/>
    </xf>
    <xf numFmtId="0" fontId="25" fillId="0" borderId="10" xfId="0" applyFont="1" applyBorder="1" applyAlignment="1"/>
    <xf numFmtId="0" fontId="0" fillId="2" borderId="4" xfId="0" applyFill="1" applyBorder="1" applyAlignment="1">
      <alignment horizontal="center" vertical="center" wrapText="1"/>
    </xf>
    <xf numFmtId="0" fontId="0" fillId="2" borderId="8"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0" fillId="2" borderId="2" xfId="0" applyFill="1" applyBorder="1" applyAlignment="1">
      <alignment horizontal="center" vertical="center" wrapText="1"/>
    </xf>
    <xf numFmtId="0" fontId="19" fillId="0" borderId="4" xfId="0" applyFont="1" applyBorder="1" applyAlignment="1">
      <alignment horizontal="center" vertical="center" wrapText="1"/>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11" xfId="0" applyFont="1" applyBorder="1" applyAlignment="1">
      <alignment horizontal="center" vertical="center"/>
    </xf>
    <xf numFmtId="0" fontId="19" fillId="0" borderId="6" xfId="0" applyFont="1" applyBorder="1" applyAlignment="1">
      <alignment horizontal="center" vertical="center"/>
    </xf>
    <xf numFmtId="0" fontId="19" fillId="0" borderId="2" xfId="0" applyFont="1" applyBorder="1" applyAlignment="1">
      <alignment horizontal="center" vertical="center"/>
    </xf>
    <xf numFmtId="0" fontId="19" fillId="0" borderId="12" xfId="0" applyFont="1" applyBorder="1" applyAlignment="1">
      <alignment horizontal="center" vertical="center"/>
    </xf>
    <xf numFmtId="0" fontId="19" fillId="0" borderId="5" xfId="0" applyFont="1" applyBorder="1" applyAlignment="1">
      <alignment horizontal="center" vertical="center" wrapText="1"/>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12" xfId="0" applyFont="1" applyBorder="1" applyAlignment="1">
      <alignment horizontal="center" vertical="center"/>
    </xf>
    <xf numFmtId="0" fontId="19" fillId="2" borderId="5"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11"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13" xfId="0" applyFont="1" applyBorder="1" applyAlignment="1">
      <alignment horizontal="center" vertical="center" wrapText="1"/>
    </xf>
    <xf numFmtId="0" fontId="25" fillId="0" borderId="0" xfId="0" applyFont="1" applyAlignment="1"/>
    <xf numFmtId="0" fontId="3" fillId="0" borderId="1" xfId="0" applyFont="1" applyBorder="1" applyAlignment="1">
      <alignment horizontal="center" vertical="center"/>
    </xf>
    <xf numFmtId="0" fontId="3" fillId="0" borderId="5" xfId="0" applyFont="1" applyBorder="1" applyAlignment="1">
      <alignment horizontal="center" vertical="center" wrapText="1"/>
    </xf>
    <xf numFmtId="0" fontId="25" fillId="0" borderId="4" xfId="0" applyFont="1" applyBorder="1" applyAlignment="1">
      <alignment horizontal="center"/>
    </xf>
    <xf numFmtId="0" fontId="25" fillId="0" borderId="10" xfId="0" applyFont="1" applyBorder="1" applyAlignment="1">
      <alignment horizontal="center"/>
    </xf>
    <xf numFmtId="0" fontId="19" fillId="0" borderId="1" xfId="0" applyFont="1" applyBorder="1" applyAlignment="1">
      <alignment horizontal="center" vertical="center" wrapText="1"/>
    </xf>
    <xf numFmtId="0" fontId="19" fillId="0" borderId="1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xf>
    <xf numFmtId="0" fontId="9" fillId="0" borderId="0" xfId="0" applyFont="1" applyAlignment="1">
      <alignment horizontal="left" vertical="center"/>
    </xf>
    <xf numFmtId="0" fontId="6" fillId="0" borderId="0" xfId="0" applyFont="1" applyAlignment="1">
      <alignment horizontal="center" vertical="center"/>
    </xf>
    <xf numFmtId="0" fontId="13" fillId="0" borderId="0" xfId="0" applyFont="1" applyAlignment="1">
      <alignment horizontal="left" vertical="center"/>
    </xf>
    <xf numFmtId="0" fontId="26" fillId="0" borderId="1" xfId="0" applyFont="1" applyBorder="1" applyAlignment="1">
      <alignment horizontal="center" vertical="center" wrapText="1"/>
    </xf>
    <xf numFmtId="0" fontId="31" fillId="0" borderId="1" xfId="0" applyFont="1" applyBorder="1" applyAlignment="1">
      <alignment horizontal="left" vertical="center"/>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20" fillId="0" borderId="7" xfId="0" applyFont="1" applyBorder="1" applyAlignment="1">
      <alignment horizontal="left" vertical="center" wrapText="1" indent="1"/>
    </xf>
    <xf numFmtId="0" fontId="12" fillId="0" borderId="7" xfId="0" applyFont="1" applyBorder="1" applyAlignment="1">
      <alignment horizontal="left" vertical="center" wrapText="1" indent="1"/>
    </xf>
    <xf numFmtId="0" fontId="12" fillId="0" borderId="9" xfId="0" applyFont="1" applyBorder="1" applyAlignment="1">
      <alignment horizontal="left" vertical="center" wrapText="1" indent="1"/>
    </xf>
    <xf numFmtId="0" fontId="0" fillId="2" borderId="7" xfId="0" applyFill="1" applyBorder="1" applyAlignment="1">
      <alignment horizontal="left" vertical="top" wrapText="1"/>
    </xf>
    <xf numFmtId="0" fontId="26" fillId="2" borderId="7" xfId="0" applyFont="1" applyFill="1" applyBorder="1" applyAlignment="1">
      <alignment horizontal="left" vertical="top" wrapText="1"/>
    </xf>
    <xf numFmtId="0" fontId="26" fillId="2" borderId="9"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1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0" xfId="0" applyFont="1" applyAlignment="1">
      <alignment horizontal="center" vertical="center" wrapText="1"/>
    </xf>
    <xf numFmtId="0" fontId="19" fillId="0" borderId="1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2" xfId="0" applyFont="1" applyBorder="1" applyAlignment="1">
      <alignment horizontal="center" vertical="center" wrapText="1"/>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19" fillId="0" borderId="14" xfId="0" applyFont="1" applyBorder="1" applyAlignment="1">
      <alignment horizontal="left" vertical="center" wrapText="1"/>
    </xf>
    <xf numFmtId="0" fontId="19" fillId="0" borderId="1" xfId="0" applyFont="1" applyBorder="1" applyAlignment="1">
      <alignment horizontal="left" vertical="center" wrapText="1"/>
    </xf>
    <xf numFmtId="176" fontId="7" fillId="0" borderId="8" xfId="0" applyNumberFormat="1" applyFont="1" applyBorder="1" applyAlignment="1">
      <alignment horizontal="center" vertical="center"/>
    </xf>
    <xf numFmtId="176" fontId="7" fillId="0" borderId="10"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11"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12" xfId="0" applyNumberFormat="1" applyFont="1" applyBorder="1" applyAlignment="1">
      <alignment horizontal="center" vertical="center"/>
    </xf>
    <xf numFmtId="0" fontId="19" fillId="0" borderId="3" xfId="0" applyFont="1" applyBorder="1" applyAlignment="1">
      <alignment horizontal="left" vertical="center" wrapText="1"/>
    </xf>
    <xf numFmtId="0" fontId="19" fillId="0" borderId="7" xfId="0" applyFont="1" applyBorder="1" applyAlignment="1">
      <alignment horizontal="left" vertical="center" wrapText="1"/>
    </xf>
    <xf numFmtId="0" fontId="19" fillId="0" borderId="9" xfId="0" applyFont="1" applyBorder="1" applyAlignment="1">
      <alignment horizontal="left" vertical="center" wrapText="1"/>
    </xf>
    <xf numFmtId="0" fontId="18" fillId="2" borderId="1" xfId="1" applyFont="1" applyFill="1" applyBorder="1" applyAlignment="1">
      <alignment horizontal="center" vertical="center"/>
    </xf>
    <xf numFmtId="0" fontId="14" fillId="0" borderId="0" xfId="0" applyFont="1" applyAlignment="1">
      <alignment horizontal="center" vertical="center"/>
    </xf>
    <xf numFmtId="0" fontId="10" fillId="2" borderId="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8" fillId="2" borderId="1" xfId="1" applyFont="1" applyFill="1" applyBorder="1" applyAlignment="1">
      <alignment horizontal="center" vertical="center" wrapText="1"/>
    </xf>
    <xf numFmtId="0" fontId="22" fillId="0" borderId="4"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11"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2" xfId="0" applyFont="1" applyBorder="1" applyAlignment="1">
      <alignment horizontal="center" vertical="center" wrapText="1"/>
    </xf>
    <xf numFmtId="0" fontId="24" fillId="0" borderId="3" xfId="0" applyFont="1" applyBorder="1" applyAlignment="1">
      <alignment horizontal="left" vertical="center" wrapText="1" inden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19" fillId="0" borderId="4" xfId="0" applyFont="1" applyBorder="1" applyAlignment="1">
      <alignment horizontal="left" vertical="center" wrapText="1"/>
    </xf>
    <xf numFmtId="0" fontId="19" fillId="0" borderId="8" xfId="0" applyFont="1" applyBorder="1" applyAlignment="1">
      <alignment horizontal="left" vertical="center" wrapText="1"/>
    </xf>
    <xf numFmtId="0" fontId="19" fillId="0" borderId="10" xfId="0" applyFont="1" applyBorder="1" applyAlignment="1">
      <alignment horizontal="left" vertical="center" wrapText="1"/>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11" xfId="0" applyFont="1" applyBorder="1" applyAlignment="1">
      <alignment horizontal="left" vertical="center" wrapText="1"/>
    </xf>
    <xf numFmtId="0" fontId="19" fillId="0" borderId="6" xfId="0" applyFont="1" applyBorder="1" applyAlignment="1">
      <alignment horizontal="left" vertical="center" wrapText="1"/>
    </xf>
    <xf numFmtId="0" fontId="19" fillId="0" borderId="2" xfId="0" applyFont="1" applyBorder="1" applyAlignment="1">
      <alignment horizontal="left" vertical="center" wrapText="1"/>
    </xf>
    <xf numFmtId="0" fontId="19" fillId="0" borderId="12" xfId="0" applyFont="1" applyBorder="1" applyAlignment="1">
      <alignment horizontal="left" vertical="center" wrapText="1"/>
    </xf>
    <xf numFmtId="0" fontId="26" fillId="0" borderId="8"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11"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11"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8" fillId="2" borderId="3" xfId="0" applyFont="1" applyFill="1" applyBorder="1" applyAlignment="1">
      <alignment horizontal="left" vertical="center" wrapText="1"/>
    </xf>
    <xf numFmtId="0" fontId="28" fillId="2" borderId="7" xfId="0" applyFont="1" applyFill="1" applyBorder="1" applyAlignment="1">
      <alignment horizontal="left" vertical="center" wrapText="1"/>
    </xf>
    <xf numFmtId="0" fontId="28" fillId="2" borderId="9" xfId="0" applyFont="1" applyFill="1" applyBorder="1" applyAlignment="1">
      <alignment horizontal="left" vertical="center" wrapText="1"/>
    </xf>
    <xf numFmtId="0" fontId="19" fillId="2" borderId="4" xfId="0" applyFont="1" applyFill="1" applyBorder="1" applyAlignment="1">
      <alignment horizontal="left" vertical="top" wrapText="1"/>
    </xf>
    <xf numFmtId="0" fontId="19" fillId="2" borderId="8" xfId="0" applyFont="1" applyFill="1" applyBorder="1" applyAlignment="1">
      <alignment horizontal="left" vertical="top"/>
    </xf>
    <xf numFmtId="0" fontId="19" fillId="2" borderId="10" xfId="0" applyFont="1" applyFill="1" applyBorder="1" applyAlignment="1">
      <alignment horizontal="left" vertical="top"/>
    </xf>
    <xf numFmtId="0" fontId="19" fillId="2" borderId="5" xfId="0" applyFont="1" applyFill="1" applyBorder="1" applyAlignment="1">
      <alignment horizontal="center" vertical="center" wrapText="1"/>
    </xf>
    <xf numFmtId="0" fontId="19" fillId="2" borderId="0" xfId="0" applyFont="1" applyFill="1" applyAlignment="1">
      <alignment horizontal="center" vertical="center"/>
    </xf>
    <xf numFmtId="0" fontId="19" fillId="2" borderId="11"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12" xfId="0" applyFont="1" applyFill="1" applyBorder="1" applyAlignment="1">
      <alignment horizontal="center" vertical="center"/>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22" fillId="0" borderId="1" xfId="0" applyFont="1" applyBorder="1" applyAlignment="1">
      <alignment horizontal="center" vertical="center" wrapText="1"/>
    </xf>
    <xf numFmtId="0" fontId="26" fillId="2" borderId="3" xfId="0" applyFont="1" applyFill="1" applyBorder="1" applyAlignment="1">
      <alignment horizontal="left" vertical="top" wrapText="1"/>
    </xf>
    <xf numFmtId="0" fontId="26" fillId="0" borderId="6"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2" xfId="0" applyFont="1" applyBorder="1" applyAlignment="1">
      <alignment horizontal="center" vertical="center" wrapText="1"/>
    </xf>
    <xf numFmtId="0" fontId="30" fillId="0" borderId="0" xfId="0" applyFont="1" applyAlignment="1">
      <alignment horizontal="center" vertical="center"/>
    </xf>
    <xf numFmtId="0" fontId="29" fillId="0" borderId="0" xfId="0" applyFont="1" applyAlignment="1">
      <alignment horizontal="center" vertical="center"/>
    </xf>
    <xf numFmtId="0" fontId="3" fillId="0" borderId="1" xfId="0" applyFont="1" applyBorder="1" applyAlignment="1">
      <alignment horizontal="center" vertical="center" wrapText="1"/>
    </xf>
  </cellXfs>
  <cellStyles count="2">
    <cellStyle name="標準" xfId="0" builtinId="0"/>
    <cellStyle name="標準 2" xfId="1" xr:uid="{00000000-0005-0000-0000-000001000000}"/>
  </cellStyles>
  <dxfs count="12">
    <dxf>
      <font>
        <color theme="1"/>
      </font>
      <fill>
        <patternFill>
          <bgColor theme="1"/>
        </patternFill>
      </fill>
    </dxf>
    <dxf>
      <font>
        <strike val="0"/>
        <color theme="0"/>
      </font>
      <fill>
        <patternFill patternType="darkVertical"/>
      </fill>
    </dxf>
    <dxf>
      <font>
        <color theme="0"/>
      </font>
      <fill>
        <patternFill>
          <bgColor theme="0"/>
        </patternFill>
      </fill>
    </dxf>
    <dxf>
      <font>
        <color theme="1"/>
      </font>
      <fill>
        <patternFill>
          <bgColor theme="1"/>
        </patternFill>
      </fill>
    </dxf>
    <dxf>
      <font>
        <strike val="0"/>
        <color theme="0"/>
      </font>
      <fill>
        <patternFill patternType="darkVertical"/>
      </fill>
    </dxf>
    <dxf>
      <font>
        <color theme="0"/>
      </font>
      <fill>
        <patternFill>
          <bgColor theme="0"/>
        </patternFill>
      </fill>
    </dxf>
    <dxf>
      <font>
        <color theme="1"/>
      </font>
      <fill>
        <patternFill>
          <bgColor theme="1"/>
        </patternFill>
      </fill>
    </dxf>
    <dxf>
      <font>
        <strike val="0"/>
        <color theme="0"/>
      </font>
      <fill>
        <patternFill patternType="darkVertical"/>
      </fill>
    </dxf>
    <dxf>
      <font>
        <color theme="0"/>
      </font>
      <fill>
        <patternFill>
          <bgColor theme="0"/>
        </patternFill>
      </fill>
    </dxf>
    <dxf>
      <font>
        <color theme="1"/>
      </font>
      <fill>
        <patternFill>
          <bgColor theme="1"/>
        </patternFill>
      </fill>
    </dxf>
    <dxf>
      <font>
        <strike val="0"/>
        <color theme="0"/>
      </font>
      <fill>
        <patternFill patternType="darkVertical"/>
      </fill>
    </dxf>
    <dxf>
      <font>
        <color theme="0"/>
      </font>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3</xdr:row>
      <xdr:rowOff>0</xdr:rowOff>
    </xdr:to>
    <xdr:sp macro="" textlink="">
      <xdr:nvSpPr>
        <xdr:cNvPr id="6223" name="Line 1">
          <a:extLst>
            <a:ext uri="{FF2B5EF4-FFF2-40B4-BE49-F238E27FC236}">
              <a16:creationId xmlns:a16="http://schemas.microsoft.com/office/drawing/2014/main" id="{00000000-0008-0000-0000-00004F180000}"/>
            </a:ext>
          </a:extLst>
        </xdr:cNvPr>
        <xdr:cNvSpPr>
          <a:spLocks noChangeShapeType="1"/>
        </xdr:cNvSpPr>
      </xdr:nvSpPr>
      <xdr:spPr>
        <a:xfrm>
          <a:off x="0" y="1009650"/>
          <a:ext cx="0" cy="0"/>
        </a:xfrm>
        <a:prstGeom prst="line">
          <a:avLst/>
        </a:prstGeom>
        <a:noFill/>
        <a:ln w="9525">
          <a:solidFill>
            <a:srgbClr val="000000"/>
          </a:solidFill>
          <a:prstDash val="dash"/>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54"/>
  <sheetViews>
    <sheetView showGridLines="0" tabSelected="1" view="pageBreakPreview" zoomScale="98" zoomScaleNormal="70" zoomScaleSheetLayoutView="98" workbookViewId="0">
      <selection activeCell="K26" sqref="K26:AH28"/>
    </sheetView>
  </sheetViews>
  <sheetFormatPr defaultColWidth="10.58203125" defaultRowHeight="24" customHeight="1" x14ac:dyDescent="0.2"/>
  <cols>
    <col min="1" max="34" width="3.58203125" style="1" customWidth="1"/>
    <col min="35" max="38" width="3.58203125" style="2" customWidth="1"/>
    <col min="39" max="50" width="3.58203125" style="1" customWidth="1"/>
    <col min="51" max="56" width="3.58203125" style="2" customWidth="1"/>
    <col min="57" max="61" width="3.58203125" style="1" customWidth="1"/>
    <col min="62" max="62" width="8.58203125" style="1" customWidth="1"/>
    <col min="63" max="66" width="3.58203125" style="1" customWidth="1"/>
    <col min="67" max="67" width="8.33203125" style="1" customWidth="1"/>
    <col min="68" max="70" width="3.58203125" style="1" customWidth="1"/>
    <col min="71" max="71" width="3.5" style="1" customWidth="1"/>
    <col min="72" max="72" width="13" style="1" customWidth="1"/>
    <col min="73" max="73" width="7.08203125" style="1" customWidth="1"/>
    <col min="74" max="74" width="9.83203125" style="1" customWidth="1"/>
    <col min="75" max="140" width="3.58203125" style="1" customWidth="1"/>
    <col min="141" max="16384" width="10.58203125" style="1"/>
  </cols>
  <sheetData>
    <row r="1" spans="1:75" ht="30" customHeight="1" x14ac:dyDescent="0.2">
      <c r="A1" s="118" t="s">
        <v>0</v>
      </c>
      <c r="B1" s="118"/>
      <c r="C1" s="118"/>
      <c r="D1" s="118"/>
      <c r="E1" s="118"/>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6"/>
    </row>
    <row r="2" spans="1:75" ht="30" customHeight="1" x14ac:dyDescent="0.2">
      <c r="A2" s="120" t="s">
        <v>1</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K2" s="1">
        <v>2024</v>
      </c>
      <c r="BL2" s="1">
        <v>2025</v>
      </c>
      <c r="BM2" s="1">
        <v>2026</v>
      </c>
      <c r="BN2" s="1">
        <v>2027</v>
      </c>
      <c r="BO2" s="1">
        <v>2028</v>
      </c>
      <c r="BP2" s="1">
        <v>2029</v>
      </c>
      <c r="BQ2" s="11"/>
      <c r="BR2" s="11"/>
    </row>
    <row r="3" spans="1:75" s="3" customFormat="1" ht="19.5" customHeight="1" x14ac:dyDescent="0.2">
      <c r="F3" s="7"/>
      <c r="G3" s="7"/>
      <c r="H3" s="7"/>
      <c r="I3" s="7"/>
      <c r="J3" s="7"/>
      <c r="K3" s="7"/>
      <c r="L3" s="7"/>
      <c r="M3" s="7"/>
      <c r="N3" s="7"/>
      <c r="O3" s="7"/>
      <c r="P3" s="7"/>
      <c r="Q3" s="121"/>
      <c r="R3" s="121"/>
      <c r="S3" s="121"/>
      <c r="T3" s="121"/>
      <c r="U3" s="121"/>
      <c r="V3" s="121"/>
      <c r="W3" s="121"/>
      <c r="X3" s="121"/>
      <c r="Y3" s="121"/>
      <c r="Z3" s="121"/>
      <c r="AA3" s="121"/>
      <c r="AB3" s="121"/>
      <c r="AC3" s="121"/>
      <c r="AD3" s="121"/>
      <c r="AE3" s="121"/>
      <c r="AF3" s="121"/>
      <c r="AG3" s="121"/>
      <c r="AH3" s="121"/>
      <c r="AI3" s="121"/>
      <c r="AJ3" s="121"/>
      <c r="AK3" s="121"/>
      <c r="AL3" s="13"/>
      <c r="AM3" s="13"/>
      <c r="AN3" s="13"/>
      <c r="AO3" s="13"/>
      <c r="AP3" s="13"/>
      <c r="AQ3" s="13"/>
      <c r="AR3" s="7"/>
      <c r="AS3" s="7"/>
      <c r="AT3" s="7"/>
      <c r="AU3" s="7"/>
      <c r="AV3" s="7"/>
      <c r="AW3" s="7"/>
      <c r="AX3" s="7"/>
      <c r="AY3" s="7"/>
      <c r="AZ3" s="245" t="s">
        <v>2</v>
      </c>
      <c r="BA3" s="68"/>
      <c r="BB3" s="68"/>
      <c r="BC3" s="68"/>
      <c r="BD3" s="244" t="s">
        <v>3</v>
      </c>
      <c r="BE3" s="68"/>
      <c r="BF3" s="68"/>
      <c r="BG3" s="68"/>
      <c r="BH3" s="68"/>
      <c r="BK3" s="20" t="s">
        <v>4</v>
      </c>
      <c r="BL3" s="20" t="s">
        <v>5</v>
      </c>
      <c r="BM3" s="20" t="s">
        <v>6</v>
      </c>
      <c r="BN3" s="20" t="s">
        <v>7</v>
      </c>
    </row>
    <row r="4" spans="1:75" ht="25" customHeight="1" x14ac:dyDescent="0.3">
      <c r="A4" s="4"/>
      <c r="B4" s="4"/>
      <c r="C4" s="4"/>
      <c r="D4" s="4"/>
      <c r="E4" s="4"/>
      <c r="F4" s="4"/>
      <c r="G4" s="4"/>
      <c r="H4" s="4"/>
      <c r="I4" s="4"/>
      <c r="J4" s="4"/>
      <c r="K4" s="9"/>
      <c r="L4" s="9"/>
      <c r="M4" s="9"/>
      <c r="N4" s="9"/>
      <c r="O4" s="9"/>
      <c r="P4" s="9"/>
      <c r="Q4" s="9"/>
      <c r="R4" s="9"/>
      <c r="S4" s="9"/>
      <c r="T4" s="4"/>
      <c r="U4" s="4"/>
      <c r="V4" s="4"/>
      <c r="W4" s="4"/>
      <c r="X4" s="4"/>
      <c r="Y4" s="4"/>
      <c r="Z4" s="4"/>
      <c r="AA4" s="4"/>
      <c r="AB4" s="4"/>
      <c r="AC4" s="4"/>
      <c r="AD4" s="4"/>
      <c r="AE4" s="4"/>
      <c r="AF4" s="4"/>
      <c r="AG4" s="4"/>
      <c r="AH4" s="4"/>
      <c r="AI4" s="11"/>
      <c r="AJ4" s="11"/>
      <c r="AK4" s="11"/>
      <c r="AL4" s="11"/>
      <c r="AM4" s="14"/>
      <c r="AN4" s="14"/>
      <c r="AO4" s="14"/>
      <c r="AP4" s="14"/>
      <c r="AQ4" s="16"/>
      <c r="AR4" s="16"/>
      <c r="AS4" s="16"/>
      <c r="AT4" s="16"/>
      <c r="AU4" s="16"/>
      <c r="AV4" s="16"/>
      <c r="AW4" s="16"/>
      <c r="AX4" s="16"/>
      <c r="AY4" s="17"/>
      <c r="AZ4" s="17"/>
      <c r="BA4" s="17"/>
      <c r="BB4" s="17"/>
      <c r="BC4" s="17"/>
      <c r="BD4" s="17"/>
      <c r="BE4" s="19"/>
      <c r="BF4" s="19"/>
      <c r="BG4" s="19"/>
      <c r="BH4" s="19"/>
      <c r="BK4" s="11" t="s">
        <v>8</v>
      </c>
      <c r="BL4" s="11" t="s">
        <v>9</v>
      </c>
      <c r="BM4" s="11"/>
    </row>
    <row r="5" spans="1:75" ht="62.15" customHeight="1" x14ac:dyDescent="0.2">
      <c r="A5" s="122" t="s">
        <v>10</v>
      </c>
      <c r="B5" s="122"/>
      <c r="C5" s="122"/>
      <c r="D5" s="122"/>
      <c r="E5" s="122"/>
      <c r="F5" s="123" t="s">
        <v>11</v>
      </c>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row>
    <row r="6" spans="1:75" ht="23.25" customHeight="1" x14ac:dyDescent="0.25">
      <c r="A6" s="5"/>
      <c r="B6" s="5"/>
      <c r="C6" s="5"/>
      <c r="D6" s="5"/>
      <c r="E6" s="5"/>
      <c r="F6" s="8"/>
      <c r="G6" s="8"/>
      <c r="H6" s="8"/>
      <c r="I6" s="8"/>
      <c r="J6" s="8"/>
      <c r="K6" s="10"/>
      <c r="L6" s="10"/>
      <c r="M6" s="10"/>
      <c r="N6" s="10"/>
      <c r="O6" s="10"/>
      <c r="P6" s="10"/>
      <c r="Q6" s="10"/>
      <c r="R6" s="10"/>
      <c r="S6" s="10"/>
      <c r="T6" s="5"/>
      <c r="U6" s="5"/>
      <c r="V6" s="5"/>
      <c r="W6" s="5"/>
      <c r="X6" s="5"/>
      <c r="Y6" s="5"/>
      <c r="Z6" s="5"/>
      <c r="AA6" s="5"/>
      <c r="AB6" s="5"/>
      <c r="AC6" s="5"/>
      <c r="AD6" s="5"/>
      <c r="AE6" s="5"/>
      <c r="AF6" s="5"/>
      <c r="AG6" s="5"/>
      <c r="AH6" s="5"/>
      <c r="AI6" s="12"/>
      <c r="AJ6" s="12"/>
      <c r="AK6" s="12"/>
      <c r="AL6" s="12"/>
      <c r="AM6" s="15"/>
      <c r="AN6" s="15"/>
      <c r="AO6" s="15"/>
      <c r="AP6" s="15"/>
      <c r="AQ6" s="15"/>
      <c r="AR6" s="15"/>
      <c r="AS6" s="15"/>
      <c r="AT6" s="15"/>
      <c r="AU6" s="15"/>
      <c r="AV6" s="15"/>
      <c r="AW6" s="15"/>
      <c r="AX6" s="15"/>
      <c r="AY6" s="18"/>
      <c r="AZ6" s="18"/>
      <c r="BA6" s="18"/>
      <c r="BB6" s="18"/>
      <c r="BC6" s="18"/>
      <c r="BD6" s="18"/>
      <c r="BE6" s="5"/>
      <c r="BF6" s="5"/>
      <c r="BG6" s="5"/>
      <c r="BH6" s="5"/>
    </row>
    <row r="7" spans="1:75" s="3" customFormat="1" ht="66.650000000000006" customHeight="1" x14ac:dyDescent="0.2">
      <c r="A7" s="124" t="s">
        <v>12</v>
      </c>
      <c r="B7" s="125"/>
      <c r="C7" s="125"/>
      <c r="D7" s="125"/>
      <c r="E7" s="126"/>
      <c r="F7" s="127" t="s">
        <v>13</v>
      </c>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9"/>
    </row>
    <row r="8" spans="1:75" s="3" customFormat="1" ht="166" customHeight="1" x14ac:dyDescent="0.2">
      <c r="A8" s="134" t="s">
        <v>14</v>
      </c>
      <c r="B8" s="135"/>
      <c r="C8" s="135"/>
      <c r="D8" s="135"/>
      <c r="E8" s="136"/>
      <c r="F8" s="130" t="s">
        <v>15</v>
      </c>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2"/>
      <c r="AI8" s="133" t="s">
        <v>16</v>
      </c>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row>
    <row r="9" spans="1:75" s="3" customFormat="1" ht="30" customHeight="1" x14ac:dyDescent="0.2">
      <c r="A9" s="137"/>
      <c r="B9" s="138"/>
      <c r="C9" s="138"/>
      <c r="D9" s="138"/>
      <c r="E9" s="139"/>
      <c r="F9" s="142" t="s">
        <v>17</v>
      </c>
      <c r="G9" s="142"/>
      <c r="H9" s="142"/>
      <c r="I9" s="142"/>
      <c r="J9" s="143"/>
      <c r="K9" s="173" t="s">
        <v>18</v>
      </c>
      <c r="L9" s="174"/>
      <c r="M9" s="174"/>
      <c r="N9" s="174"/>
      <c r="O9" s="174"/>
      <c r="P9" s="174"/>
      <c r="Q9" s="174"/>
      <c r="R9" s="174"/>
      <c r="S9" s="174"/>
      <c r="T9" s="174"/>
      <c r="U9" s="174"/>
      <c r="V9" s="174"/>
      <c r="W9" s="174"/>
      <c r="X9" s="174"/>
      <c r="Y9" s="174"/>
      <c r="Z9" s="174"/>
      <c r="AA9" s="174"/>
      <c r="AB9" s="174"/>
      <c r="AC9" s="174"/>
      <c r="AD9" s="174"/>
      <c r="AE9" s="174"/>
      <c r="AF9" s="174"/>
      <c r="AG9" s="174"/>
      <c r="AH9" s="175"/>
      <c r="AI9" s="148" t="s">
        <v>19</v>
      </c>
      <c r="AJ9" s="142"/>
      <c r="AK9" s="142"/>
      <c r="AL9" s="143"/>
      <c r="AM9" s="182" t="s">
        <v>20</v>
      </c>
      <c r="AN9" s="182"/>
      <c r="AO9" s="182"/>
      <c r="AP9" s="182"/>
      <c r="AQ9" s="182"/>
      <c r="AR9" s="182"/>
      <c r="AS9" s="182"/>
      <c r="AT9" s="182"/>
      <c r="AU9" s="182"/>
      <c r="AV9" s="182"/>
      <c r="AW9" s="182"/>
      <c r="AX9" s="182"/>
      <c r="AY9" s="142" t="s">
        <v>21</v>
      </c>
      <c r="AZ9" s="151"/>
      <c r="BA9" s="152"/>
      <c r="BB9" s="29" t="s">
        <v>22</v>
      </c>
      <c r="BC9" s="113"/>
      <c r="BD9" s="30"/>
      <c r="BE9" s="148" t="s">
        <v>23</v>
      </c>
      <c r="BF9" s="142"/>
      <c r="BG9" s="142"/>
      <c r="BH9" s="143"/>
      <c r="BJ9" s="171" t="s">
        <v>24</v>
      </c>
      <c r="BK9" s="171"/>
      <c r="BL9" s="171"/>
      <c r="BM9" s="171"/>
      <c r="BN9" s="22"/>
      <c r="BO9" s="171" t="s">
        <v>25</v>
      </c>
      <c r="BP9" s="171"/>
      <c r="BQ9" s="171"/>
      <c r="BR9" s="171"/>
      <c r="BT9" s="183" t="s">
        <v>26</v>
      </c>
      <c r="BV9" s="68"/>
    </row>
    <row r="10" spans="1:75" s="3" customFormat="1" ht="27.65" customHeight="1" x14ac:dyDescent="0.2">
      <c r="A10" s="137"/>
      <c r="B10" s="138"/>
      <c r="C10" s="138"/>
      <c r="D10" s="138"/>
      <c r="E10" s="139"/>
      <c r="F10" s="144"/>
      <c r="G10" s="144"/>
      <c r="H10" s="144"/>
      <c r="I10" s="144"/>
      <c r="J10" s="145"/>
      <c r="K10" s="176"/>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8"/>
      <c r="AI10" s="149"/>
      <c r="AJ10" s="144"/>
      <c r="AK10" s="144"/>
      <c r="AL10" s="145"/>
      <c r="AM10" s="29" t="s">
        <v>27</v>
      </c>
      <c r="AN10" s="30"/>
      <c r="AO10" s="29" t="s">
        <v>28</v>
      </c>
      <c r="AP10" s="30"/>
      <c r="AQ10" s="29" t="s">
        <v>29</v>
      </c>
      <c r="AR10" s="30"/>
      <c r="AS10" s="29" t="s">
        <v>30</v>
      </c>
      <c r="AT10" s="30"/>
      <c r="AU10" s="29" t="s">
        <v>31</v>
      </c>
      <c r="AV10" s="30"/>
      <c r="AW10" s="29" t="s">
        <v>32</v>
      </c>
      <c r="AX10" s="30"/>
      <c r="AY10" s="153"/>
      <c r="AZ10" s="153"/>
      <c r="BA10" s="154"/>
      <c r="BB10" s="108"/>
      <c r="BC10" s="114"/>
      <c r="BD10" s="115"/>
      <c r="BE10" s="149"/>
      <c r="BF10" s="144"/>
      <c r="BG10" s="144"/>
      <c r="BH10" s="145"/>
      <c r="BJ10" s="171"/>
      <c r="BK10" s="171"/>
      <c r="BL10" s="171"/>
      <c r="BM10" s="171"/>
      <c r="BN10" s="23"/>
      <c r="BO10" s="171"/>
      <c r="BP10" s="171"/>
      <c r="BQ10" s="171"/>
      <c r="BR10" s="171"/>
      <c r="BT10" s="171"/>
      <c r="BV10" s="68"/>
    </row>
    <row r="11" spans="1:75" s="3" customFormat="1" ht="48" customHeight="1" x14ac:dyDescent="0.2">
      <c r="A11" s="137"/>
      <c r="B11" s="138"/>
      <c r="C11" s="138"/>
      <c r="D11" s="138"/>
      <c r="E11" s="139"/>
      <c r="F11" s="146"/>
      <c r="G11" s="146"/>
      <c r="H11" s="146"/>
      <c r="I11" s="146"/>
      <c r="J11" s="147"/>
      <c r="K11" s="179"/>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1"/>
      <c r="AI11" s="150"/>
      <c r="AJ11" s="146"/>
      <c r="AK11" s="146"/>
      <c r="AL11" s="147"/>
      <c r="AM11" s="31"/>
      <c r="AN11" s="32"/>
      <c r="AO11" s="31"/>
      <c r="AP11" s="32"/>
      <c r="AQ11" s="31"/>
      <c r="AR11" s="32"/>
      <c r="AS11" s="31"/>
      <c r="AT11" s="32"/>
      <c r="AU11" s="31"/>
      <c r="AV11" s="32"/>
      <c r="AW11" s="31"/>
      <c r="AX11" s="32"/>
      <c r="AY11" s="155"/>
      <c r="AZ11" s="155"/>
      <c r="BA11" s="156"/>
      <c r="BB11" s="31"/>
      <c r="BC11" s="116"/>
      <c r="BD11" s="32"/>
      <c r="BE11" s="150"/>
      <c r="BF11" s="146"/>
      <c r="BG11" s="146"/>
      <c r="BH11" s="147"/>
      <c r="BJ11" s="7"/>
      <c r="BK11" s="21"/>
      <c r="BL11" s="21"/>
      <c r="BM11" s="21"/>
      <c r="BN11" s="21"/>
      <c r="BO11" s="21"/>
      <c r="BP11" s="21"/>
      <c r="BQ11" s="21"/>
      <c r="BR11" s="21"/>
      <c r="BS11" s="21"/>
      <c r="BT11" s="21"/>
    </row>
    <row r="12" spans="1:75" s="3" customFormat="1" ht="15" customHeight="1" x14ac:dyDescent="0.25">
      <c r="A12" s="137"/>
      <c r="B12" s="138"/>
      <c r="C12" s="138"/>
      <c r="D12" s="138"/>
      <c r="E12" s="139"/>
      <c r="F12" s="74" t="s">
        <v>33</v>
      </c>
      <c r="G12" s="74"/>
      <c r="H12" s="74"/>
      <c r="I12" s="74"/>
      <c r="J12" s="140"/>
      <c r="K12" s="168" t="s">
        <v>34</v>
      </c>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70"/>
      <c r="AI12" s="79" t="s">
        <v>71</v>
      </c>
      <c r="AJ12" s="80"/>
      <c r="AK12" s="80"/>
      <c r="AL12" s="80"/>
      <c r="AM12" s="39"/>
      <c r="AN12" s="72"/>
      <c r="AO12" s="39"/>
      <c r="AP12" s="72"/>
      <c r="AQ12" s="109"/>
      <c r="AR12" s="110"/>
      <c r="AS12" s="70"/>
      <c r="AT12" s="71"/>
      <c r="AU12" s="40"/>
      <c r="AV12" s="72"/>
      <c r="AW12" s="39"/>
      <c r="AX12" s="72"/>
      <c r="AY12" s="42"/>
      <c r="AZ12" s="42"/>
      <c r="BA12" s="43"/>
      <c r="BB12" s="50">
        <v>14</v>
      </c>
      <c r="BC12" s="51"/>
      <c r="BD12" s="52"/>
      <c r="BE12" s="29"/>
      <c r="BF12" s="113"/>
      <c r="BG12" s="113"/>
      <c r="BH12" s="30"/>
      <c r="BJ12" s="68">
        <v>2023</v>
      </c>
      <c r="BK12" s="69" t="s">
        <v>35</v>
      </c>
      <c r="BL12" s="68" t="s">
        <v>5</v>
      </c>
      <c r="BM12" s="69" t="s">
        <v>36</v>
      </c>
      <c r="BN12" s="7"/>
      <c r="BO12" s="68">
        <v>2025</v>
      </c>
      <c r="BP12" s="69" t="s">
        <v>35</v>
      </c>
      <c r="BQ12" s="68" t="s">
        <v>5</v>
      </c>
      <c r="BR12" s="68" t="s">
        <v>36</v>
      </c>
      <c r="BS12" s="68"/>
      <c r="BT12" s="68" t="s">
        <v>6</v>
      </c>
      <c r="BV12" s="117" t="s">
        <v>8</v>
      </c>
      <c r="BW12" s="117"/>
    </row>
    <row r="13" spans="1:75" s="3" customFormat="1" ht="6" customHeight="1" x14ac:dyDescent="0.15">
      <c r="A13" s="137"/>
      <c r="B13" s="138"/>
      <c r="C13" s="138"/>
      <c r="D13" s="138"/>
      <c r="E13" s="139"/>
      <c r="F13" s="76"/>
      <c r="G13" s="76"/>
      <c r="H13" s="76"/>
      <c r="I13" s="76"/>
      <c r="J13" s="141"/>
      <c r="K13" s="168"/>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70"/>
      <c r="AI13" s="82"/>
      <c r="AJ13" s="83"/>
      <c r="AK13" s="83"/>
      <c r="AL13" s="83"/>
      <c r="AM13" s="24">
        <f>IF($BT12="有効",IF($BV12=$BK$4,20240,20240+100000),0)</f>
        <v>20240</v>
      </c>
      <c r="AN13" s="27">
        <f>IF($BT12="有効",IF($BV12=$BK$4,20245,20245+100000),0)</f>
        <v>20245</v>
      </c>
      <c r="AO13" s="24">
        <f>IF($BT12="有効",IF($BV12=$BK$4,20250,20250+100000),0)</f>
        <v>20250</v>
      </c>
      <c r="AP13" s="27">
        <f>IF($BT12="有効",IF($BV12=$BK$4,20255,20255+100000),0)</f>
        <v>20255</v>
      </c>
      <c r="AQ13" s="24">
        <f>IF($BT12="有効",IF($BV12=$BK$4,20260,20260+100000),0)</f>
        <v>20260</v>
      </c>
      <c r="AR13" s="27">
        <f>IF($BT12="有効",IF($BV12=$BK$4,20265,20265+100000),0)</f>
        <v>20265</v>
      </c>
      <c r="AS13" s="24">
        <f>IF($BT12="有効",IF($BV12=$BK$4,20270,20270+100000),0)</f>
        <v>20270</v>
      </c>
      <c r="AT13" s="27">
        <f>IF($BT12="有効",IF($BV12=$BK$4,20275,20275+100000),0)</f>
        <v>20275</v>
      </c>
      <c r="AU13" s="24">
        <f>IF($BT12="有効",IF($BV12=$BK$4,20280,20280+100000),0)</f>
        <v>20280</v>
      </c>
      <c r="AV13" s="27">
        <f>IF($BT12="有効",IF($BV12=$BK$4,20285,20285+100000),0)</f>
        <v>20285</v>
      </c>
      <c r="AW13" s="24">
        <f>IF($BT12="有効",IF($BV12=$BK$4,20290,20290+100000),0)</f>
        <v>20290</v>
      </c>
      <c r="AX13" s="28">
        <f>IF($BT12="有効",IF($BV12=$BK$4,20295,20295+100000),0)</f>
        <v>20295</v>
      </c>
      <c r="AY13" s="45"/>
      <c r="AZ13" s="45"/>
      <c r="BA13" s="46"/>
      <c r="BB13" s="53"/>
      <c r="BC13" s="54"/>
      <c r="BD13" s="55"/>
      <c r="BE13" s="108"/>
      <c r="BF13" s="114"/>
      <c r="BG13" s="114"/>
      <c r="BH13" s="115"/>
      <c r="BJ13" s="68"/>
      <c r="BK13" s="69"/>
      <c r="BL13" s="68"/>
      <c r="BM13" s="69"/>
      <c r="BN13" s="7"/>
      <c r="BO13" s="68"/>
      <c r="BP13" s="69"/>
      <c r="BQ13" s="68"/>
      <c r="BR13" s="68"/>
      <c r="BS13" s="68"/>
      <c r="BT13" s="68"/>
      <c r="BU13" s="3">
        <f>(BJ12*10)+IF(BL12="下",5,0)</f>
        <v>20235</v>
      </c>
      <c r="BV13" s="117"/>
      <c r="BW13" s="117"/>
    </row>
    <row r="14" spans="1:75" s="3" customFormat="1" ht="15" customHeight="1" x14ac:dyDescent="0.25">
      <c r="A14" s="137"/>
      <c r="B14" s="138"/>
      <c r="C14" s="138"/>
      <c r="D14" s="138"/>
      <c r="E14" s="139"/>
      <c r="F14" s="76"/>
      <c r="G14" s="76"/>
      <c r="H14" s="76"/>
      <c r="I14" s="76"/>
      <c r="J14" s="141"/>
      <c r="K14" s="168"/>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70"/>
      <c r="AI14" s="85"/>
      <c r="AJ14" s="86"/>
      <c r="AK14" s="86"/>
      <c r="AL14" s="86"/>
      <c r="AM14" s="33"/>
      <c r="AN14" s="34"/>
      <c r="AO14" s="36"/>
      <c r="AP14" s="37"/>
      <c r="AQ14" s="33"/>
      <c r="AR14" s="34"/>
      <c r="AS14" s="33"/>
      <c r="AT14" s="34"/>
      <c r="AU14" s="106"/>
      <c r="AV14" s="34"/>
      <c r="AW14" s="33"/>
      <c r="AX14" s="34"/>
      <c r="AY14" s="48"/>
      <c r="AZ14" s="48"/>
      <c r="BA14" s="49"/>
      <c r="BB14" s="56"/>
      <c r="BC14" s="57"/>
      <c r="BD14" s="58"/>
      <c r="BE14" s="31"/>
      <c r="BF14" s="116"/>
      <c r="BG14" s="116"/>
      <c r="BH14" s="32"/>
      <c r="BJ14" s="68"/>
      <c r="BK14" s="69"/>
      <c r="BL14" s="68"/>
      <c r="BM14" s="69"/>
      <c r="BN14" s="7"/>
      <c r="BO14" s="68"/>
      <c r="BP14" s="69"/>
      <c r="BQ14" s="68"/>
      <c r="BR14" s="68"/>
      <c r="BS14" s="68"/>
      <c r="BT14" s="68"/>
      <c r="BU14" s="3">
        <f>(BO12*10)+IF(BQ12="下",5,0)</f>
        <v>20255</v>
      </c>
      <c r="BV14" s="117"/>
      <c r="BW14" s="117"/>
    </row>
    <row r="15" spans="1:75" s="3" customFormat="1" ht="27" customHeight="1" x14ac:dyDescent="0.25">
      <c r="A15" s="137"/>
      <c r="B15" s="138"/>
      <c r="C15" s="138"/>
      <c r="D15" s="138"/>
      <c r="E15" s="139"/>
      <c r="F15" s="76"/>
      <c r="G15" s="76"/>
      <c r="H15" s="76"/>
      <c r="I15" s="76"/>
      <c r="J15" s="141"/>
      <c r="K15" s="168" t="s">
        <v>37</v>
      </c>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70"/>
      <c r="AI15" s="79" t="s">
        <v>70</v>
      </c>
      <c r="AJ15" s="80"/>
      <c r="AK15" s="80"/>
      <c r="AL15" s="80"/>
      <c r="AM15" s="39"/>
      <c r="AN15" s="72"/>
      <c r="AO15" s="39"/>
      <c r="AP15" s="72"/>
      <c r="AQ15" s="109"/>
      <c r="AR15" s="110"/>
      <c r="AS15" s="70"/>
      <c r="AT15" s="71"/>
      <c r="AU15" s="40"/>
      <c r="AV15" s="72"/>
      <c r="AW15" s="39"/>
      <c r="AX15" s="72"/>
      <c r="AY15" s="42"/>
      <c r="AZ15" s="42"/>
      <c r="BA15" s="43"/>
      <c r="BB15" s="50" t="s">
        <v>38</v>
      </c>
      <c r="BC15" s="51"/>
      <c r="BD15" s="52"/>
      <c r="BE15" s="59"/>
      <c r="BF15" s="60"/>
      <c r="BG15" s="60"/>
      <c r="BH15" s="61"/>
      <c r="BJ15" s="68">
        <v>2023</v>
      </c>
      <c r="BK15" s="69" t="s">
        <v>35</v>
      </c>
      <c r="BL15" s="68" t="s">
        <v>4</v>
      </c>
      <c r="BM15" s="69" t="s">
        <v>36</v>
      </c>
      <c r="BN15" s="7"/>
      <c r="BO15" s="172">
        <v>2025</v>
      </c>
      <c r="BP15" s="69" t="s">
        <v>35</v>
      </c>
      <c r="BQ15" s="68" t="s">
        <v>5</v>
      </c>
      <c r="BR15" s="68" t="s">
        <v>36</v>
      </c>
      <c r="BT15" s="68" t="s">
        <v>6</v>
      </c>
      <c r="BV15" s="117" t="s">
        <v>8</v>
      </c>
      <c r="BW15" s="117"/>
    </row>
    <row r="16" spans="1:75" s="3" customFormat="1" ht="6" customHeight="1" x14ac:dyDescent="0.15">
      <c r="A16" s="137"/>
      <c r="B16" s="138"/>
      <c r="C16" s="138"/>
      <c r="D16" s="138"/>
      <c r="E16" s="139"/>
      <c r="F16" s="76"/>
      <c r="G16" s="76"/>
      <c r="H16" s="76"/>
      <c r="I16" s="76"/>
      <c r="J16" s="141"/>
      <c r="K16" s="168"/>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70"/>
      <c r="AI16" s="82"/>
      <c r="AJ16" s="83"/>
      <c r="AK16" s="83"/>
      <c r="AL16" s="83"/>
      <c r="AM16" s="24">
        <f t="shared" ref="AM16" si="0">IF($BT15="有効",IF($BV15=$BK$4,20240,20240+100000),0)</f>
        <v>20240</v>
      </c>
      <c r="AN16" s="27">
        <f t="shared" ref="AN16" si="1">IF($BT15="有効",IF($BV15=$BK$4,20245,20245+100000),0)</f>
        <v>20245</v>
      </c>
      <c r="AO16" s="24">
        <f t="shared" ref="AO16" si="2">IF($BT15="有効",IF($BV15=$BK$4,20250,20250+100000),0)</f>
        <v>20250</v>
      </c>
      <c r="AP16" s="27">
        <f t="shared" ref="AP16" si="3">IF($BT15="有効",IF($BV15=$BK$4,20255,20255+100000),0)</f>
        <v>20255</v>
      </c>
      <c r="AQ16" s="24">
        <f t="shared" ref="AQ16" si="4">IF($BT15="有効",IF($BV15=$BK$4,20260,20260+100000),0)</f>
        <v>20260</v>
      </c>
      <c r="AR16" s="27">
        <f t="shared" ref="AR16" si="5">IF($BT15="有効",IF($BV15=$BK$4,20265,20265+100000),0)</f>
        <v>20265</v>
      </c>
      <c r="AS16" s="24">
        <f t="shared" ref="AS16" si="6">IF($BT15="有効",IF($BV15=$BK$4,20270,20270+100000),0)</f>
        <v>20270</v>
      </c>
      <c r="AT16" s="27">
        <f t="shared" ref="AT16" si="7">IF($BT15="有効",IF($BV15=$BK$4,20275,20275+100000),0)</f>
        <v>20275</v>
      </c>
      <c r="AU16" s="24">
        <f t="shared" ref="AU16" si="8">IF($BT15="有効",IF($BV15=$BK$4,20280,20280+100000),0)</f>
        <v>20280</v>
      </c>
      <c r="AV16" s="27">
        <f t="shared" ref="AV16" si="9">IF($BT15="有効",IF($BV15=$BK$4,20285,20285+100000),0)</f>
        <v>20285</v>
      </c>
      <c r="AW16" s="24">
        <f t="shared" ref="AW16" si="10">IF($BT15="有効",IF($BV15=$BK$4,20290,20290+100000),0)</f>
        <v>20290</v>
      </c>
      <c r="AX16" s="28">
        <f t="shared" ref="AX16" si="11">IF($BT15="有効",IF($BV15=$BK$4,20295,20295+100000),0)</f>
        <v>20295</v>
      </c>
      <c r="AY16" s="45"/>
      <c r="AZ16" s="45"/>
      <c r="BA16" s="46"/>
      <c r="BB16" s="53"/>
      <c r="BC16" s="54"/>
      <c r="BD16" s="55"/>
      <c r="BE16" s="62"/>
      <c r="BF16" s="63"/>
      <c r="BG16" s="63"/>
      <c r="BH16" s="64"/>
      <c r="BJ16" s="68"/>
      <c r="BK16" s="69"/>
      <c r="BL16" s="68"/>
      <c r="BM16" s="69"/>
      <c r="BN16" s="7"/>
      <c r="BO16" s="172"/>
      <c r="BP16" s="69"/>
      <c r="BQ16" s="68"/>
      <c r="BR16" s="68"/>
      <c r="BT16" s="68"/>
      <c r="BU16" s="3">
        <f>(BJ15*10)+IF(BL15="下",5,0)</f>
        <v>20230</v>
      </c>
      <c r="BV16" s="117"/>
      <c r="BW16" s="117"/>
    </row>
    <row r="17" spans="1:75" s="3" customFormat="1" ht="24.65" customHeight="1" x14ac:dyDescent="0.25">
      <c r="A17" s="137"/>
      <c r="B17" s="138"/>
      <c r="C17" s="138"/>
      <c r="D17" s="138"/>
      <c r="E17" s="139"/>
      <c r="F17" s="76"/>
      <c r="G17" s="76"/>
      <c r="H17" s="76"/>
      <c r="I17" s="76"/>
      <c r="J17" s="141"/>
      <c r="K17" s="168"/>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70"/>
      <c r="AI17" s="85"/>
      <c r="AJ17" s="86"/>
      <c r="AK17" s="86"/>
      <c r="AL17" s="86"/>
      <c r="AM17" s="33"/>
      <c r="AN17" s="34"/>
      <c r="AO17" s="36"/>
      <c r="AP17" s="37"/>
      <c r="AQ17" s="33"/>
      <c r="AR17" s="34"/>
      <c r="AS17" s="33"/>
      <c r="AT17" s="34"/>
      <c r="AU17" s="106"/>
      <c r="AV17" s="34"/>
      <c r="AW17" s="33"/>
      <c r="AX17" s="34"/>
      <c r="AY17" s="48"/>
      <c r="AZ17" s="48"/>
      <c r="BA17" s="49"/>
      <c r="BB17" s="56"/>
      <c r="BC17" s="57"/>
      <c r="BD17" s="58"/>
      <c r="BE17" s="65"/>
      <c r="BF17" s="66"/>
      <c r="BG17" s="66"/>
      <c r="BH17" s="67"/>
      <c r="BJ17" s="68"/>
      <c r="BK17" s="69"/>
      <c r="BL17" s="68"/>
      <c r="BM17" s="69"/>
      <c r="BN17" s="7"/>
      <c r="BO17" s="172"/>
      <c r="BP17" s="69"/>
      <c r="BQ17" s="68"/>
      <c r="BR17" s="68"/>
      <c r="BT17" s="68"/>
      <c r="BU17" s="3">
        <f>(BO15*10)+IF(BQ15="下",5,0)</f>
        <v>20255</v>
      </c>
      <c r="BV17" s="117"/>
      <c r="BW17" s="117"/>
    </row>
    <row r="18" spans="1:75" s="3" customFormat="1" ht="15" customHeight="1" x14ac:dyDescent="0.25">
      <c r="A18" s="137"/>
      <c r="B18" s="138"/>
      <c r="C18" s="138"/>
      <c r="D18" s="138"/>
      <c r="E18" s="139"/>
      <c r="F18" s="76"/>
      <c r="G18" s="76"/>
      <c r="H18" s="76"/>
      <c r="I18" s="76"/>
      <c r="J18" s="141"/>
      <c r="K18" s="168" t="s">
        <v>68</v>
      </c>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70"/>
      <c r="AI18" s="79" t="s">
        <v>39</v>
      </c>
      <c r="AJ18" s="80"/>
      <c r="AK18" s="80"/>
      <c r="AL18" s="81"/>
      <c r="AM18" s="39"/>
      <c r="AN18" s="72"/>
      <c r="AO18" s="39"/>
      <c r="AP18" s="72"/>
      <c r="AQ18" s="109"/>
      <c r="AR18" s="110"/>
      <c r="AS18" s="70"/>
      <c r="AT18" s="71"/>
      <c r="AU18" s="40"/>
      <c r="AV18" s="72"/>
      <c r="AW18" s="39"/>
      <c r="AX18" s="72"/>
      <c r="AY18" s="162"/>
      <c r="AZ18" s="162"/>
      <c r="BA18" s="163"/>
      <c r="BB18" s="50" t="s">
        <v>40</v>
      </c>
      <c r="BC18" s="51"/>
      <c r="BD18" s="52"/>
      <c r="BE18" s="59"/>
      <c r="BF18" s="60"/>
      <c r="BG18" s="60"/>
      <c r="BH18" s="61"/>
      <c r="BJ18" s="68">
        <v>2024</v>
      </c>
      <c r="BK18" s="69" t="s">
        <v>35</v>
      </c>
      <c r="BL18" s="68" t="s">
        <v>5</v>
      </c>
      <c r="BM18" s="69" t="s">
        <v>36</v>
      </c>
      <c r="BN18" s="7"/>
      <c r="BO18" s="68">
        <v>2025</v>
      </c>
      <c r="BP18" s="69" t="s">
        <v>35</v>
      </c>
      <c r="BQ18" s="68" t="s">
        <v>4</v>
      </c>
      <c r="BR18" s="68" t="s">
        <v>36</v>
      </c>
      <c r="BT18" s="68" t="s">
        <v>6</v>
      </c>
      <c r="BV18" s="35" t="s">
        <v>8</v>
      </c>
      <c r="BW18" s="117"/>
    </row>
    <row r="19" spans="1:75" s="3" customFormat="1" ht="6" customHeight="1" x14ac:dyDescent="0.15">
      <c r="A19" s="137"/>
      <c r="B19" s="138"/>
      <c r="C19" s="138"/>
      <c r="D19" s="138"/>
      <c r="E19" s="139"/>
      <c r="F19" s="76"/>
      <c r="G19" s="76"/>
      <c r="H19" s="76"/>
      <c r="I19" s="76"/>
      <c r="J19" s="141"/>
      <c r="K19" s="168"/>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70"/>
      <c r="AI19" s="82"/>
      <c r="AJ19" s="83"/>
      <c r="AK19" s="83"/>
      <c r="AL19" s="84"/>
      <c r="AM19" s="24">
        <f t="shared" ref="AM19" si="12">IF($BT18="有効",IF($BV18=$BK$4,20240,20240+100000),0)</f>
        <v>20240</v>
      </c>
      <c r="AN19" s="27">
        <f t="shared" ref="AN19" si="13">IF($BT18="有効",IF($BV18=$BK$4,20245,20245+100000),0)</f>
        <v>20245</v>
      </c>
      <c r="AO19" s="24">
        <f t="shared" ref="AO19" si="14">IF($BT18="有効",IF($BV18=$BK$4,20250,20250+100000),0)</f>
        <v>20250</v>
      </c>
      <c r="AP19" s="27">
        <f t="shared" ref="AP19" si="15">IF($BT18="有効",IF($BV18=$BK$4,20255,20255+100000),0)</f>
        <v>20255</v>
      </c>
      <c r="AQ19" s="24">
        <f t="shared" ref="AQ19" si="16">IF($BT18="有効",IF($BV18=$BK$4,20260,20260+100000),0)</f>
        <v>20260</v>
      </c>
      <c r="AR19" s="27">
        <f t="shared" ref="AR19" si="17">IF($BT18="有効",IF($BV18=$BK$4,20265,20265+100000),0)</f>
        <v>20265</v>
      </c>
      <c r="AS19" s="24">
        <f t="shared" ref="AS19" si="18">IF($BT18="有効",IF($BV18=$BK$4,20270,20270+100000),0)</f>
        <v>20270</v>
      </c>
      <c r="AT19" s="27">
        <f t="shared" ref="AT19" si="19">IF($BT18="有効",IF($BV18=$BK$4,20275,20275+100000),0)</f>
        <v>20275</v>
      </c>
      <c r="AU19" s="24">
        <f t="shared" ref="AU19" si="20">IF($BT18="有効",IF($BV18=$BK$4,20280,20280+100000),0)</f>
        <v>20280</v>
      </c>
      <c r="AV19" s="27">
        <f t="shared" ref="AV19" si="21">IF($BT18="有効",IF($BV18=$BK$4,20285,20285+100000),0)</f>
        <v>20285</v>
      </c>
      <c r="AW19" s="24">
        <f t="shared" ref="AW19" si="22">IF($BT18="有効",IF($BV18=$BK$4,20290,20290+100000),0)</f>
        <v>20290</v>
      </c>
      <c r="AX19" s="28">
        <f t="shared" ref="AX19" si="23">IF($BT18="有効",IF($BV18=$BK$4,20295,20295+100000),0)</f>
        <v>20295</v>
      </c>
      <c r="AY19" s="164"/>
      <c r="AZ19" s="164"/>
      <c r="BA19" s="165"/>
      <c r="BB19" s="53"/>
      <c r="BC19" s="54"/>
      <c r="BD19" s="55"/>
      <c r="BE19" s="62"/>
      <c r="BF19" s="63"/>
      <c r="BG19" s="63"/>
      <c r="BH19" s="64"/>
      <c r="BJ19" s="68"/>
      <c r="BK19" s="69"/>
      <c r="BL19" s="68"/>
      <c r="BM19" s="69"/>
      <c r="BN19" s="7"/>
      <c r="BO19" s="68"/>
      <c r="BP19" s="69"/>
      <c r="BQ19" s="68"/>
      <c r="BR19" s="68"/>
      <c r="BT19" s="68"/>
      <c r="BU19" s="3">
        <f>(BJ18*10)+IF(BL18="下",5,0)</f>
        <v>20245</v>
      </c>
      <c r="BV19" s="35"/>
      <c r="BW19" s="117"/>
    </row>
    <row r="20" spans="1:75" s="3" customFormat="1" ht="15" customHeight="1" x14ac:dyDescent="0.25">
      <c r="A20" s="137"/>
      <c r="B20" s="138"/>
      <c r="C20" s="138"/>
      <c r="D20" s="138"/>
      <c r="E20" s="139"/>
      <c r="F20" s="76"/>
      <c r="G20" s="76"/>
      <c r="H20" s="76"/>
      <c r="I20" s="76"/>
      <c r="J20" s="141"/>
      <c r="K20" s="168"/>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70"/>
      <c r="AI20" s="85"/>
      <c r="AJ20" s="86"/>
      <c r="AK20" s="86"/>
      <c r="AL20" s="87"/>
      <c r="AM20" s="33"/>
      <c r="AN20" s="34"/>
      <c r="AO20" s="36"/>
      <c r="AP20" s="37"/>
      <c r="AQ20" s="33"/>
      <c r="AR20" s="34"/>
      <c r="AS20" s="33"/>
      <c r="AT20" s="34"/>
      <c r="AU20" s="106"/>
      <c r="AV20" s="34"/>
      <c r="AW20" s="33"/>
      <c r="AX20" s="34"/>
      <c r="AY20" s="166"/>
      <c r="AZ20" s="166"/>
      <c r="BA20" s="167"/>
      <c r="BB20" s="56"/>
      <c r="BC20" s="57"/>
      <c r="BD20" s="58"/>
      <c r="BE20" s="65"/>
      <c r="BF20" s="66"/>
      <c r="BG20" s="66"/>
      <c r="BH20" s="67"/>
      <c r="BJ20" s="68"/>
      <c r="BK20" s="69"/>
      <c r="BL20" s="68"/>
      <c r="BM20" s="69"/>
      <c r="BN20" s="7"/>
      <c r="BO20" s="68"/>
      <c r="BP20" s="69"/>
      <c r="BQ20" s="68"/>
      <c r="BR20" s="68"/>
      <c r="BT20" s="68"/>
      <c r="BU20" s="3">
        <f>(BO18*10)+IF(BQ18="下",5,0)</f>
        <v>20250</v>
      </c>
      <c r="BV20" s="35"/>
      <c r="BW20" s="117"/>
    </row>
    <row r="21" spans="1:75" s="3" customFormat="1" ht="32.5" customHeight="1" x14ac:dyDescent="0.25">
      <c r="A21" s="137"/>
      <c r="B21" s="138"/>
      <c r="C21" s="138"/>
      <c r="D21" s="138"/>
      <c r="E21" s="139"/>
      <c r="F21" s="76"/>
      <c r="G21" s="76"/>
      <c r="H21" s="76"/>
      <c r="I21" s="76"/>
      <c r="J21" s="141"/>
      <c r="K21" s="168" t="s">
        <v>69</v>
      </c>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70"/>
      <c r="AI21" s="79" t="s">
        <v>72</v>
      </c>
      <c r="AJ21" s="80"/>
      <c r="AK21" s="80"/>
      <c r="AL21" s="81"/>
      <c r="AM21" s="39"/>
      <c r="AN21" s="72"/>
      <c r="AO21" s="39"/>
      <c r="AP21" s="72"/>
      <c r="AQ21" s="109"/>
      <c r="AR21" s="110"/>
      <c r="AS21" s="70"/>
      <c r="AT21" s="71"/>
      <c r="AU21" s="40"/>
      <c r="AV21" s="72"/>
      <c r="AW21" s="39"/>
      <c r="AX21" s="72"/>
      <c r="AY21" s="162"/>
      <c r="AZ21" s="162"/>
      <c r="BA21" s="163"/>
      <c r="BB21" s="50" t="s">
        <v>41</v>
      </c>
      <c r="BC21" s="51"/>
      <c r="BD21" s="52"/>
      <c r="BE21" s="59"/>
      <c r="BF21" s="60"/>
      <c r="BG21" s="60"/>
      <c r="BH21" s="61"/>
      <c r="BJ21" s="68">
        <v>2023</v>
      </c>
      <c r="BK21" s="69" t="s">
        <v>35</v>
      </c>
      <c r="BL21" s="68" t="s">
        <v>4</v>
      </c>
      <c r="BM21" s="69" t="s">
        <v>36</v>
      </c>
      <c r="BN21" s="7"/>
      <c r="BO21" s="172">
        <v>2025</v>
      </c>
      <c r="BP21" s="69" t="s">
        <v>35</v>
      </c>
      <c r="BQ21" s="68" t="s">
        <v>5</v>
      </c>
      <c r="BR21" s="68" t="s">
        <v>36</v>
      </c>
      <c r="BT21" s="68" t="s">
        <v>6</v>
      </c>
      <c r="BV21" s="117" t="s">
        <v>8</v>
      </c>
      <c r="BW21" s="117"/>
    </row>
    <row r="22" spans="1:75" s="3" customFormat="1" ht="6" customHeight="1" x14ac:dyDescent="0.15">
      <c r="A22" s="137"/>
      <c r="B22" s="138"/>
      <c r="C22" s="138"/>
      <c r="D22" s="138"/>
      <c r="E22" s="139"/>
      <c r="F22" s="76"/>
      <c r="G22" s="76"/>
      <c r="H22" s="76"/>
      <c r="I22" s="76"/>
      <c r="J22" s="141"/>
      <c r="K22" s="168"/>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70"/>
      <c r="AI22" s="82"/>
      <c r="AJ22" s="83"/>
      <c r="AK22" s="83"/>
      <c r="AL22" s="84"/>
      <c r="AM22" s="24">
        <f t="shared" ref="AM22" si="24">IF($BT21="有効",IF($BV21=$BK$4,20240,20240+100000),0)</f>
        <v>20240</v>
      </c>
      <c r="AN22" s="27">
        <f t="shared" ref="AN22" si="25">IF($BT21="有効",IF($BV21=$BK$4,20245,20245+100000),0)</f>
        <v>20245</v>
      </c>
      <c r="AO22" s="24">
        <f t="shared" ref="AO22" si="26">IF($BT21="有効",IF($BV21=$BK$4,20250,20250+100000),0)</f>
        <v>20250</v>
      </c>
      <c r="AP22" s="27">
        <f t="shared" ref="AP22" si="27">IF($BT21="有効",IF($BV21=$BK$4,20255,20255+100000),0)</f>
        <v>20255</v>
      </c>
      <c r="AQ22" s="24">
        <f t="shared" ref="AQ22" si="28">IF($BT21="有効",IF($BV21=$BK$4,20260,20260+100000),0)</f>
        <v>20260</v>
      </c>
      <c r="AR22" s="27">
        <f t="shared" ref="AR22" si="29">IF($BT21="有効",IF($BV21=$BK$4,20265,20265+100000),0)</f>
        <v>20265</v>
      </c>
      <c r="AS22" s="24">
        <f t="shared" ref="AS22" si="30">IF($BT21="有効",IF($BV21=$BK$4,20270,20270+100000),0)</f>
        <v>20270</v>
      </c>
      <c r="AT22" s="27">
        <f t="shared" ref="AT22" si="31">IF($BT21="有効",IF($BV21=$BK$4,20275,20275+100000),0)</f>
        <v>20275</v>
      </c>
      <c r="AU22" s="24">
        <f t="shared" ref="AU22" si="32">IF($BT21="有効",IF($BV21=$BK$4,20280,20280+100000),0)</f>
        <v>20280</v>
      </c>
      <c r="AV22" s="27">
        <f t="shared" ref="AV22" si="33">IF($BT21="有効",IF($BV21=$BK$4,20285,20285+100000),0)</f>
        <v>20285</v>
      </c>
      <c r="AW22" s="24">
        <f t="shared" ref="AW22" si="34">IF($BT21="有効",IF($BV21=$BK$4,20290,20290+100000),0)</f>
        <v>20290</v>
      </c>
      <c r="AX22" s="28">
        <f t="shared" ref="AX22" si="35">IF($BT21="有効",IF($BV21=$BK$4,20295,20295+100000),0)</f>
        <v>20295</v>
      </c>
      <c r="AY22" s="164"/>
      <c r="AZ22" s="164"/>
      <c r="BA22" s="165"/>
      <c r="BB22" s="53"/>
      <c r="BC22" s="54"/>
      <c r="BD22" s="55"/>
      <c r="BE22" s="62"/>
      <c r="BF22" s="63"/>
      <c r="BG22" s="63"/>
      <c r="BH22" s="64"/>
      <c r="BJ22" s="68"/>
      <c r="BK22" s="69"/>
      <c r="BL22" s="68"/>
      <c r="BM22" s="69"/>
      <c r="BN22" s="7"/>
      <c r="BO22" s="172"/>
      <c r="BP22" s="69"/>
      <c r="BQ22" s="68"/>
      <c r="BR22" s="68"/>
      <c r="BT22" s="68"/>
      <c r="BU22" s="3">
        <f>(BJ21*10)+IF(BL21="下",5,0)</f>
        <v>20230</v>
      </c>
      <c r="BV22" s="117"/>
      <c r="BW22" s="117"/>
    </row>
    <row r="23" spans="1:75" s="3" customFormat="1" ht="23.5" customHeight="1" x14ac:dyDescent="0.25">
      <c r="A23" s="137"/>
      <c r="B23" s="138"/>
      <c r="C23" s="138"/>
      <c r="D23" s="138"/>
      <c r="E23" s="139"/>
      <c r="F23" s="76"/>
      <c r="G23" s="76"/>
      <c r="H23" s="76"/>
      <c r="I23" s="76"/>
      <c r="J23" s="141"/>
      <c r="K23" s="168"/>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70"/>
      <c r="AI23" s="85"/>
      <c r="AJ23" s="86"/>
      <c r="AK23" s="86"/>
      <c r="AL23" s="87"/>
      <c r="AM23" s="36"/>
      <c r="AN23" s="37"/>
      <c r="AO23" s="36"/>
      <c r="AP23" s="37"/>
      <c r="AQ23" s="36"/>
      <c r="AR23" s="37"/>
      <c r="AS23" s="36"/>
      <c r="AT23" s="37"/>
      <c r="AU23" s="38"/>
      <c r="AV23" s="37"/>
      <c r="AW23" s="36"/>
      <c r="AX23" s="37"/>
      <c r="AY23" s="166"/>
      <c r="AZ23" s="166"/>
      <c r="BA23" s="167"/>
      <c r="BB23" s="56"/>
      <c r="BC23" s="57"/>
      <c r="BD23" s="58"/>
      <c r="BE23" s="65"/>
      <c r="BF23" s="66"/>
      <c r="BG23" s="66"/>
      <c r="BH23" s="67"/>
      <c r="BJ23" s="68"/>
      <c r="BK23" s="69"/>
      <c r="BL23" s="68"/>
      <c r="BM23" s="69"/>
      <c r="BN23" s="7"/>
      <c r="BO23" s="172"/>
      <c r="BP23" s="69"/>
      <c r="BQ23" s="68"/>
      <c r="BR23" s="68"/>
      <c r="BT23" s="68"/>
      <c r="BU23" s="3">
        <f>(BO21*10)+IF(BQ21="下",5,0)</f>
        <v>20255</v>
      </c>
      <c r="BV23" s="117"/>
      <c r="BW23" s="117"/>
    </row>
    <row r="24" spans="1:75" s="3" customFormat="1" ht="76.5" customHeight="1" x14ac:dyDescent="0.2">
      <c r="A24" s="124" t="s">
        <v>42</v>
      </c>
      <c r="B24" s="125"/>
      <c r="C24" s="125"/>
      <c r="D24" s="125"/>
      <c r="E24" s="126"/>
      <c r="F24" s="193" t="s">
        <v>43</v>
      </c>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row>
    <row r="25" spans="1:75" ht="98.5" customHeight="1" x14ac:dyDescent="0.2">
      <c r="A25" s="134" t="s">
        <v>44</v>
      </c>
      <c r="B25" s="135"/>
      <c r="C25" s="135"/>
      <c r="D25" s="135"/>
      <c r="E25" s="136"/>
      <c r="F25" s="240" t="s">
        <v>73</v>
      </c>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2"/>
      <c r="AI25" s="133" t="s">
        <v>45</v>
      </c>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3"/>
      <c r="BH25" s="133"/>
    </row>
    <row r="26" spans="1:75" s="2" customFormat="1" ht="20.149999999999999" customHeight="1" x14ac:dyDescent="0.2">
      <c r="A26" s="137"/>
      <c r="B26" s="138"/>
      <c r="C26" s="138"/>
      <c r="D26" s="138"/>
      <c r="E26" s="139"/>
      <c r="F26" s="104" t="s">
        <v>17</v>
      </c>
      <c r="G26" s="111"/>
      <c r="H26" s="111"/>
      <c r="I26" s="111"/>
      <c r="J26" s="111"/>
      <c r="K26" s="184" t="s">
        <v>18</v>
      </c>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6"/>
      <c r="AI26" s="104" t="s">
        <v>19</v>
      </c>
      <c r="AJ26" s="104"/>
      <c r="AK26" s="104"/>
      <c r="AL26" s="104"/>
      <c r="AM26" s="104" t="s">
        <v>20</v>
      </c>
      <c r="AN26" s="104"/>
      <c r="AO26" s="104"/>
      <c r="AP26" s="104"/>
      <c r="AQ26" s="104"/>
      <c r="AR26" s="104"/>
      <c r="AS26" s="104"/>
      <c r="AT26" s="104"/>
      <c r="AU26" s="104"/>
      <c r="AV26" s="104"/>
      <c r="AW26" s="104"/>
      <c r="AX26" s="104"/>
      <c r="AY26" s="104" t="s">
        <v>21</v>
      </c>
      <c r="AZ26" s="111"/>
      <c r="BA26" s="111"/>
      <c r="BB26" s="29" t="s">
        <v>22</v>
      </c>
      <c r="BC26" s="113"/>
      <c r="BD26" s="30"/>
      <c r="BE26" s="104" t="s">
        <v>23</v>
      </c>
      <c r="BF26" s="104"/>
      <c r="BG26" s="104"/>
      <c r="BH26" s="104"/>
    </row>
    <row r="27" spans="1:75" s="2" customFormat="1" ht="34" customHeight="1" x14ac:dyDescent="0.2">
      <c r="A27" s="137"/>
      <c r="B27" s="138"/>
      <c r="C27" s="138"/>
      <c r="D27" s="138"/>
      <c r="E27" s="139"/>
      <c r="F27" s="111"/>
      <c r="G27" s="111"/>
      <c r="H27" s="111"/>
      <c r="I27" s="111"/>
      <c r="J27" s="111"/>
      <c r="K27" s="187"/>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9"/>
      <c r="AI27" s="105"/>
      <c r="AJ27" s="105"/>
      <c r="AK27" s="105"/>
      <c r="AL27" s="105"/>
      <c r="AM27" s="29" t="s">
        <v>27</v>
      </c>
      <c r="AN27" s="30"/>
      <c r="AO27" s="29" t="s">
        <v>28</v>
      </c>
      <c r="AP27" s="30"/>
      <c r="AQ27" s="29" t="s">
        <v>29</v>
      </c>
      <c r="AR27" s="30"/>
      <c r="AS27" s="29" t="s">
        <v>30</v>
      </c>
      <c r="AT27" s="30"/>
      <c r="AU27" s="29" t="s">
        <v>31</v>
      </c>
      <c r="AV27" s="30"/>
      <c r="AW27" s="29" t="s">
        <v>32</v>
      </c>
      <c r="AX27" s="30"/>
      <c r="AY27" s="112"/>
      <c r="AZ27" s="112"/>
      <c r="BA27" s="112"/>
      <c r="BB27" s="108"/>
      <c r="BC27" s="114"/>
      <c r="BD27" s="115"/>
      <c r="BE27" s="105"/>
      <c r="BF27" s="105"/>
      <c r="BG27" s="105"/>
      <c r="BH27" s="105"/>
    </row>
    <row r="28" spans="1:75" s="2" customFormat="1" ht="33.65" customHeight="1" x14ac:dyDescent="0.2">
      <c r="A28" s="137"/>
      <c r="B28" s="138"/>
      <c r="C28" s="138"/>
      <c r="D28" s="138"/>
      <c r="E28" s="139"/>
      <c r="F28" s="111"/>
      <c r="G28" s="111"/>
      <c r="H28" s="111"/>
      <c r="I28" s="111"/>
      <c r="J28" s="111"/>
      <c r="K28" s="190"/>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2"/>
      <c r="AI28" s="105"/>
      <c r="AJ28" s="105"/>
      <c r="AK28" s="105"/>
      <c r="AL28" s="105"/>
      <c r="AM28" s="31"/>
      <c r="AN28" s="32"/>
      <c r="AO28" s="31"/>
      <c r="AP28" s="32"/>
      <c r="AQ28" s="31"/>
      <c r="AR28" s="32"/>
      <c r="AS28" s="31"/>
      <c r="AT28" s="32"/>
      <c r="AU28" s="31"/>
      <c r="AV28" s="32"/>
      <c r="AW28" s="31"/>
      <c r="AX28" s="32"/>
      <c r="AY28" s="112"/>
      <c r="AZ28" s="112"/>
      <c r="BA28" s="112"/>
      <c r="BB28" s="31"/>
      <c r="BC28" s="116"/>
      <c r="BD28" s="32"/>
      <c r="BE28" s="105"/>
      <c r="BF28" s="105"/>
      <c r="BG28" s="105"/>
      <c r="BH28" s="105"/>
    </row>
    <row r="29" spans="1:75" ht="21" customHeight="1" x14ac:dyDescent="0.25">
      <c r="A29" s="137"/>
      <c r="B29" s="138"/>
      <c r="C29" s="138"/>
      <c r="D29" s="138"/>
      <c r="E29" s="139"/>
      <c r="F29" s="214" t="s">
        <v>46</v>
      </c>
      <c r="G29" s="215"/>
      <c r="H29" s="215"/>
      <c r="I29" s="215"/>
      <c r="J29" s="216"/>
      <c r="K29" s="168" t="s">
        <v>47</v>
      </c>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70"/>
      <c r="AI29" s="79" t="s">
        <v>74</v>
      </c>
      <c r="AJ29" s="80"/>
      <c r="AK29" s="80"/>
      <c r="AL29" s="81"/>
      <c r="AM29" s="39"/>
      <c r="AN29" s="72"/>
      <c r="AO29" s="39"/>
      <c r="AP29" s="72"/>
      <c r="AQ29" s="109"/>
      <c r="AR29" s="110"/>
      <c r="AS29" s="70"/>
      <c r="AT29" s="71"/>
      <c r="AU29" s="40"/>
      <c r="AV29" s="72"/>
      <c r="AW29" s="39"/>
      <c r="AX29" s="40"/>
      <c r="AY29" s="41"/>
      <c r="AZ29" s="42"/>
      <c r="BA29" s="43"/>
      <c r="BB29" s="50" t="s">
        <v>48</v>
      </c>
      <c r="BC29" s="51"/>
      <c r="BD29" s="52"/>
      <c r="BE29" s="59"/>
      <c r="BF29" s="60"/>
      <c r="BG29" s="60"/>
      <c r="BH29" s="61"/>
      <c r="BJ29" s="68">
        <v>2023</v>
      </c>
      <c r="BK29" s="69" t="s">
        <v>35</v>
      </c>
      <c r="BL29" s="68" t="s">
        <v>4</v>
      </c>
      <c r="BM29" s="69" t="s">
        <v>36</v>
      </c>
      <c r="BN29" s="7"/>
      <c r="BO29" s="172">
        <v>2025</v>
      </c>
      <c r="BP29" s="69" t="s">
        <v>35</v>
      </c>
      <c r="BQ29" s="68" t="s">
        <v>5</v>
      </c>
      <c r="BR29" s="68" t="s">
        <v>36</v>
      </c>
      <c r="BS29" s="3"/>
      <c r="BT29" s="68" t="s">
        <v>6</v>
      </c>
      <c r="BU29" s="3"/>
      <c r="BV29" s="117" t="s">
        <v>8</v>
      </c>
    </row>
    <row r="30" spans="1:75" ht="6" customHeight="1" x14ac:dyDescent="0.15">
      <c r="A30" s="137"/>
      <c r="B30" s="138"/>
      <c r="C30" s="138"/>
      <c r="D30" s="138"/>
      <c r="E30" s="139"/>
      <c r="F30" s="214"/>
      <c r="G30" s="215"/>
      <c r="H30" s="215"/>
      <c r="I30" s="215"/>
      <c r="J30" s="216"/>
      <c r="K30" s="168"/>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70"/>
      <c r="AI30" s="82"/>
      <c r="AJ30" s="83"/>
      <c r="AK30" s="83"/>
      <c r="AL30" s="84"/>
      <c r="AM30" s="24">
        <f t="shared" ref="AM30" si="36">IF($BT29="有効",IF($BV29=$BK$4,20240,20240+100000),0)</f>
        <v>20240</v>
      </c>
      <c r="AN30" s="27">
        <f t="shared" ref="AN30" si="37">IF($BT29="有効",IF($BV29=$BK$4,20245,20245+100000),0)</f>
        <v>20245</v>
      </c>
      <c r="AO30" s="24">
        <f t="shared" ref="AO30" si="38">IF($BT29="有効",IF($BV29=$BK$4,20250,20250+100000),0)</f>
        <v>20250</v>
      </c>
      <c r="AP30" s="27">
        <f t="shared" ref="AP30" si="39">IF($BT29="有効",IF($BV29=$BK$4,20255,20255+100000),0)</f>
        <v>20255</v>
      </c>
      <c r="AQ30" s="24">
        <f t="shared" ref="AQ30" si="40">IF($BT29="有効",IF($BV29=$BK$4,20260,20260+100000),0)</f>
        <v>20260</v>
      </c>
      <c r="AR30" s="27">
        <f t="shared" ref="AR30" si="41">IF($BT29="有効",IF($BV29=$BK$4,20265,20265+100000),0)</f>
        <v>20265</v>
      </c>
      <c r="AS30" s="24">
        <f t="shared" ref="AS30" si="42">IF($BT29="有効",IF($BV29=$BK$4,20270,20270+100000),0)</f>
        <v>20270</v>
      </c>
      <c r="AT30" s="27">
        <f t="shared" ref="AT30" si="43">IF($BT29="有効",IF($BV29=$BK$4,20275,20275+100000),0)</f>
        <v>20275</v>
      </c>
      <c r="AU30" s="24">
        <f t="shared" ref="AU30" si="44">IF($BT29="有効",IF($BV29=$BK$4,20280,20280+100000),0)</f>
        <v>20280</v>
      </c>
      <c r="AV30" s="27">
        <f t="shared" ref="AV30" si="45">IF($BT29="有効",IF($BV29=$BK$4,20285,20285+100000),0)</f>
        <v>20285</v>
      </c>
      <c r="AW30" s="24">
        <f t="shared" ref="AW30" si="46">IF($BT29="有効",IF($BV29=$BK$4,20290,20290+100000),0)</f>
        <v>20290</v>
      </c>
      <c r="AX30" s="27">
        <f t="shared" ref="AX30" si="47">IF($BT29="有効",IF($BV29=$BK$4,20295,20295+100000),0)</f>
        <v>20295</v>
      </c>
      <c r="AY30" s="44"/>
      <c r="AZ30" s="45"/>
      <c r="BA30" s="46"/>
      <c r="BB30" s="53"/>
      <c r="BC30" s="54"/>
      <c r="BD30" s="55"/>
      <c r="BE30" s="62"/>
      <c r="BF30" s="63"/>
      <c r="BG30" s="63"/>
      <c r="BH30" s="64"/>
      <c r="BJ30" s="68"/>
      <c r="BK30" s="69"/>
      <c r="BL30" s="68"/>
      <c r="BM30" s="69"/>
      <c r="BN30" s="7"/>
      <c r="BO30" s="172"/>
      <c r="BP30" s="69"/>
      <c r="BQ30" s="68"/>
      <c r="BR30" s="68"/>
      <c r="BS30" s="3"/>
      <c r="BT30" s="68"/>
      <c r="BU30" s="3">
        <f>(BJ29*10)+IF(BL29="下",5,0)</f>
        <v>20230</v>
      </c>
      <c r="BV30" s="117"/>
    </row>
    <row r="31" spans="1:75" ht="26.15" customHeight="1" x14ac:dyDescent="0.25">
      <c r="A31" s="137"/>
      <c r="B31" s="138"/>
      <c r="C31" s="138"/>
      <c r="D31" s="138"/>
      <c r="E31" s="139"/>
      <c r="F31" s="214"/>
      <c r="G31" s="215"/>
      <c r="H31" s="215"/>
      <c r="I31" s="215"/>
      <c r="J31" s="216"/>
      <c r="K31" s="168"/>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70"/>
      <c r="AI31" s="85"/>
      <c r="AJ31" s="86"/>
      <c r="AK31" s="86"/>
      <c r="AL31" s="87"/>
      <c r="AM31" s="33"/>
      <c r="AN31" s="34"/>
      <c r="AO31" s="36"/>
      <c r="AP31" s="37"/>
      <c r="AQ31" s="33"/>
      <c r="AR31" s="34"/>
      <c r="AS31" s="33"/>
      <c r="AT31" s="34"/>
      <c r="AU31" s="106"/>
      <c r="AV31" s="34"/>
      <c r="AW31" s="33"/>
      <c r="AX31" s="106"/>
      <c r="AY31" s="47"/>
      <c r="AZ31" s="48"/>
      <c r="BA31" s="49"/>
      <c r="BB31" s="56"/>
      <c r="BC31" s="57"/>
      <c r="BD31" s="58"/>
      <c r="BE31" s="65"/>
      <c r="BF31" s="66"/>
      <c r="BG31" s="66"/>
      <c r="BH31" s="67"/>
      <c r="BJ31" s="68"/>
      <c r="BK31" s="69"/>
      <c r="BL31" s="68"/>
      <c r="BM31" s="69"/>
      <c r="BN31" s="7"/>
      <c r="BO31" s="172"/>
      <c r="BP31" s="69"/>
      <c r="BQ31" s="68"/>
      <c r="BR31" s="68"/>
      <c r="BS31" s="3"/>
      <c r="BT31" s="68"/>
      <c r="BU31" s="3">
        <f>(BO29*10)+IF(BQ29="下",5,0)</f>
        <v>20255</v>
      </c>
      <c r="BV31" s="117"/>
    </row>
    <row r="32" spans="1:75" ht="15" customHeight="1" x14ac:dyDescent="0.25">
      <c r="A32" s="137"/>
      <c r="B32" s="138"/>
      <c r="C32" s="138"/>
      <c r="D32" s="138"/>
      <c r="E32" s="139"/>
      <c r="F32" s="214"/>
      <c r="G32" s="215"/>
      <c r="H32" s="215"/>
      <c r="I32" s="215"/>
      <c r="J32" s="216"/>
      <c r="K32" s="168" t="s">
        <v>49</v>
      </c>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70"/>
      <c r="AI32" s="79" t="s">
        <v>71</v>
      </c>
      <c r="AJ32" s="80"/>
      <c r="AK32" s="80"/>
      <c r="AL32" s="81"/>
      <c r="AM32" s="39"/>
      <c r="AN32" s="72"/>
      <c r="AO32" s="39"/>
      <c r="AP32" s="72"/>
      <c r="AQ32" s="109"/>
      <c r="AR32" s="110"/>
      <c r="AS32" s="70"/>
      <c r="AT32" s="71"/>
      <c r="AU32" s="40"/>
      <c r="AV32" s="72"/>
      <c r="AW32" s="39"/>
      <c r="AX32" s="40"/>
      <c r="AY32" s="41"/>
      <c r="AZ32" s="42"/>
      <c r="BA32" s="43"/>
      <c r="BB32" s="50" t="s">
        <v>48</v>
      </c>
      <c r="BC32" s="51"/>
      <c r="BD32" s="52"/>
      <c r="BE32" s="59"/>
      <c r="BF32" s="60"/>
      <c r="BG32" s="60"/>
      <c r="BH32" s="61"/>
      <c r="BJ32" s="68">
        <v>2024</v>
      </c>
      <c r="BK32" s="69" t="s">
        <v>35</v>
      </c>
      <c r="BL32" s="68" t="s">
        <v>5</v>
      </c>
      <c r="BM32" s="69" t="s">
        <v>36</v>
      </c>
      <c r="BN32" s="7"/>
      <c r="BO32" s="68">
        <v>2026</v>
      </c>
      <c r="BP32" s="69" t="s">
        <v>35</v>
      </c>
      <c r="BQ32" s="68" t="s">
        <v>5</v>
      </c>
      <c r="BR32" s="68" t="s">
        <v>36</v>
      </c>
      <c r="BS32" s="3"/>
      <c r="BT32" s="68" t="s">
        <v>6</v>
      </c>
      <c r="BU32" s="3"/>
      <c r="BV32" s="35" t="s">
        <v>8</v>
      </c>
    </row>
    <row r="33" spans="1:74" ht="6" customHeight="1" x14ac:dyDescent="0.15">
      <c r="A33" s="137"/>
      <c r="B33" s="138"/>
      <c r="C33" s="138"/>
      <c r="D33" s="138"/>
      <c r="E33" s="139"/>
      <c r="F33" s="214"/>
      <c r="G33" s="215"/>
      <c r="H33" s="215"/>
      <c r="I33" s="215"/>
      <c r="J33" s="216"/>
      <c r="K33" s="168"/>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70"/>
      <c r="AI33" s="82"/>
      <c r="AJ33" s="83"/>
      <c r="AK33" s="83"/>
      <c r="AL33" s="84"/>
      <c r="AM33" s="24">
        <f t="shared" ref="AM33" si="48">IF($BT32="有効",IF($BV32=$BK$4,20240,20240+100000),0)</f>
        <v>20240</v>
      </c>
      <c r="AN33" s="27">
        <f t="shared" ref="AN33" si="49">IF($BT32="有効",IF($BV32=$BK$4,20245,20245+100000),0)</f>
        <v>20245</v>
      </c>
      <c r="AO33" s="24">
        <f t="shared" ref="AO33" si="50">IF($BT32="有効",IF($BV32=$BK$4,20250,20250+100000),0)</f>
        <v>20250</v>
      </c>
      <c r="AP33" s="27">
        <f t="shared" ref="AP33" si="51">IF($BT32="有効",IF($BV32=$BK$4,20255,20255+100000),0)</f>
        <v>20255</v>
      </c>
      <c r="AQ33" s="24">
        <f t="shared" ref="AQ33" si="52">IF($BT32="有効",IF($BV32=$BK$4,20260,20260+100000),0)</f>
        <v>20260</v>
      </c>
      <c r="AR33" s="27">
        <f t="shared" ref="AR33" si="53">IF($BT32="有効",IF($BV32=$BK$4,20265,20265+100000),0)</f>
        <v>20265</v>
      </c>
      <c r="AS33" s="24">
        <f t="shared" ref="AS33" si="54">IF($BT32="有効",IF($BV32=$BK$4,20270,20270+100000),0)</f>
        <v>20270</v>
      </c>
      <c r="AT33" s="27">
        <f t="shared" ref="AT33" si="55">IF($BT32="有効",IF($BV32=$BK$4,20275,20275+100000),0)</f>
        <v>20275</v>
      </c>
      <c r="AU33" s="24">
        <f t="shared" ref="AU33" si="56">IF($BT32="有効",IF($BV32=$BK$4,20280,20280+100000),0)</f>
        <v>20280</v>
      </c>
      <c r="AV33" s="27">
        <f t="shared" ref="AV33" si="57">IF($BT32="有効",IF($BV32=$BK$4,20285,20285+100000),0)</f>
        <v>20285</v>
      </c>
      <c r="AW33" s="24">
        <f t="shared" ref="AW33" si="58">IF($BT32="有効",IF($BV32=$BK$4,20290,20290+100000),0)</f>
        <v>20290</v>
      </c>
      <c r="AX33" s="27">
        <f t="shared" ref="AX33" si="59">IF($BT32="有効",IF($BV32=$BK$4,20295,20295+100000),0)</f>
        <v>20295</v>
      </c>
      <c r="AY33" s="44"/>
      <c r="AZ33" s="45"/>
      <c r="BA33" s="46"/>
      <c r="BB33" s="53"/>
      <c r="BC33" s="54"/>
      <c r="BD33" s="55"/>
      <c r="BE33" s="62"/>
      <c r="BF33" s="63"/>
      <c r="BG33" s="63"/>
      <c r="BH33" s="64"/>
      <c r="BJ33" s="68"/>
      <c r="BK33" s="69"/>
      <c r="BL33" s="68"/>
      <c r="BM33" s="69"/>
      <c r="BN33" s="7"/>
      <c r="BO33" s="68"/>
      <c r="BP33" s="69"/>
      <c r="BQ33" s="68"/>
      <c r="BR33" s="68"/>
      <c r="BS33" s="3"/>
      <c r="BT33" s="68"/>
      <c r="BU33" s="3">
        <f>(BJ32*10)+IF(BL32="下",5,0)</f>
        <v>20245</v>
      </c>
      <c r="BV33" s="35"/>
    </row>
    <row r="34" spans="1:74" ht="15" customHeight="1" x14ac:dyDescent="0.25">
      <c r="A34" s="236"/>
      <c r="B34" s="237"/>
      <c r="C34" s="237"/>
      <c r="D34" s="237"/>
      <c r="E34" s="238"/>
      <c r="F34" s="241"/>
      <c r="G34" s="242"/>
      <c r="H34" s="242"/>
      <c r="I34" s="242"/>
      <c r="J34" s="243"/>
      <c r="K34" s="168"/>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70"/>
      <c r="AI34" s="85"/>
      <c r="AJ34" s="86"/>
      <c r="AK34" s="86"/>
      <c r="AL34" s="87"/>
      <c r="AM34" s="36"/>
      <c r="AN34" s="37"/>
      <c r="AO34" s="36"/>
      <c r="AP34" s="37"/>
      <c r="AQ34" s="36"/>
      <c r="AR34" s="37"/>
      <c r="AS34" s="36"/>
      <c r="AT34" s="37"/>
      <c r="AU34" s="38"/>
      <c r="AV34" s="37"/>
      <c r="AW34" s="36"/>
      <c r="AX34" s="38"/>
      <c r="AY34" s="47"/>
      <c r="AZ34" s="48"/>
      <c r="BA34" s="49"/>
      <c r="BB34" s="56"/>
      <c r="BC34" s="57"/>
      <c r="BD34" s="58"/>
      <c r="BE34" s="65"/>
      <c r="BF34" s="66"/>
      <c r="BG34" s="66"/>
      <c r="BH34" s="67"/>
      <c r="BJ34" s="68"/>
      <c r="BK34" s="69"/>
      <c r="BL34" s="68"/>
      <c r="BM34" s="69"/>
      <c r="BN34" s="7"/>
      <c r="BO34" s="68"/>
      <c r="BP34" s="69"/>
      <c r="BQ34" s="68"/>
      <c r="BR34" s="68"/>
      <c r="BS34" s="3"/>
      <c r="BT34" s="68"/>
      <c r="BU34" s="3">
        <f>(BO32*10)+IF(BQ32="下",5,0)</f>
        <v>20265</v>
      </c>
      <c r="BV34" s="35"/>
    </row>
    <row r="35" spans="1:74" ht="156.65" customHeight="1" x14ac:dyDescent="0.2">
      <c r="A35" s="134" t="s">
        <v>50</v>
      </c>
      <c r="B35" s="212"/>
      <c r="C35" s="212"/>
      <c r="D35" s="212"/>
      <c r="E35" s="213"/>
      <c r="F35" s="223" t="s">
        <v>51</v>
      </c>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5"/>
      <c r="AI35" s="226" t="s">
        <v>52</v>
      </c>
      <c r="AJ35" s="227"/>
      <c r="AK35" s="227"/>
      <c r="AL35" s="227"/>
      <c r="AM35" s="227"/>
      <c r="AN35" s="227"/>
      <c r="AO35" s="227"/>
      <c r="AP35" s="227"/>
      <c r="AQ35" s="227"/>
      <c r="AR35" s="227"/>
      <c r="AS35" s="227"/>
      <c r="AT35" s="227"/>
      <c r="AU35" s="227"/>
      <c r="AV35" s="227"/>
      <c r="AW35" s="227"/>
      <c r="AX35" s="227"/>
      <c r="AY35" s="227"/>
      <c r="AZ35" s="227"/>
      <c r="BA35" s="227"/>
      <c r="BB35" s="227"/>
      <c r="BC35" s="227"/>
      <c r="BD35" s="227"/>
      <c r="BE35" s="227"/>
      <c r="BF35" s="227"/>
      <c r="BG35" s="227"/>
      <c r="BH35" s="228"/>
      <c r="BJ35" s="7"/>
      <c r="BK35" s="21"/>
      <c r="BL35" s="7"/>
      <c r="BM35" s="21"/>
      <c r="BN35" s="7"/>
      <c r="BO35" s="7"/>
      <c r="BP35" s="21"/>
      <c r="BQ35" s="7"/>
      <c r="BR35" s="7"/>
      <c r="BS35" s="3"/>
      <c r="BT35" s="7"/>
      <c r="BU35" s="3"/>
      <c r="BV35" s="25"/>
    </row>
    <row r="36" spans="1:74" ht="21" customHeight="1" x14ac:dyDescent="0.2">
      <c r="A36" s="214"/>
      <c r="B36" s="215"/>
      <c r="C36" s="215"/>
      <c r="D36" s="215"/>
      <c r="E36" s="216"/>
      <c r="F36" s="104" t="s">
        <v>17</v>
      </c>
      <c r="G36" s="111"/>
      <c r="H36" s="111"/>
      <c r="I36" s="111"/>
      <c r="J36" s="111"/>
      <c r="K36" s="239" t="s">
        <v>18</v>
      </c>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104" t="s">
        <v>19</v>
      </c>
      <c r="AJ36" s="104"/>
      <c r="AK36" s="104"/>
      <c r="AL36" s="104"/>
      <c r="AM36" s="104" t="s">
        <v>20</v>
      </c>
      <c r="AN36" s="104"/>
      <c r="AO36" s="104"/>
      <c r="AP36" s="104"/>
      <c r="AQ36" s="104"/>
      <c r="AR36" s="104"/>
      <c r="AS36" s="104"/>
      <c r="AT36" s="104"/>
      <c r="AU36" s="104"/>
      <c r="AV36" s="104"/>
      <c r="AW36" s="104"/>
      <c r="AX36" s="104"/>
      <c r="AY36" s="104" t="s">
        <v>21</v>
      </c>
      <c r="AZ36" s="111"/>
      <c r="BA36" s="111"/>
      <c r="BB36" s="246" t="s">
        <v>22</v>
      </c>
      <c r="BC36" s="246"/>
      <c r="BD36" s="246"/>
      <c r="BE36" s="104" t="s">
        <v>23</v>
      </c>
      <c r="BF36" s="104"/>
      <c r="BG36" s="104"/>
      <c r="BH36" s="104"/>
      <c r="BJ36" s="7"/>
      <c r="BK36" s="21"/>
      <c r="BL36" s="7"/>
      <c r="BM36" s="21"/>
      <c r="BN36" s="7"/>
      <c r="BO36" s="7"/>
      <c r="BP36" s="21"/>
      <c r="BQ36" s="7"/>
      <c r="BR36" s="7"/>
      <c r="BS36" s="3"/>
      <c r="BT36" s="7"/>
      <c r="BU36" s="3"/>
      <c r="BV36" s="25"/>
    </row>
    <row r="37" spans="1:74" ht="31" customHeight="1" x14ac:dyDescent="0.2">
      <c r="A37" s="214"/>
      <c r="B37" s="215"/>
      <c r="C37" s="215"/>
      <c r="D37" s="215"/>
      <c r="E37" s="216"/>
      <c r="F37" s="111"/>
      <c r="G37" s="111"/>
      <c r="H37" s="111"/>
      <c r="I37" s="111"/>
      <c r="J37" s="111"/>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104"/>
      <c r="AJ37" s="104"/>
      <c r="AK37" s="104"/>
      <c r="AL37" s="104"/>
      <c r="AM37" s="29" t="s">
        <v>27</v>
      </c>
      <c r="AN37" s="30"/>
      <c r="AO37" s="29" t="s">
        <v>28</v>
      </c>
      <c r="AP37" s="30"/>
      <c r="AQ37" s="29" t="s">
        <v>29</v>
      </c>
      <c r="AR37" s="30"/>
      <c r="AS37" s="29" t="s">
        <v>30</v>
      </c>
      <c r="AT37" s="30"/>
      <c r="AU37" s="29" t="s">
        <v>31</v>
      </c>
      <c r="AV37" s="30"/>
      <c r="AW37" s="29" t="s">
        <v>32</v>
      </c>
      <c r="AX37" s="30"/>
      <c r="AY37" s="111"/>
      <c r="AZ37" s="111"/>
      <c r="BA37" s="111"/>
      <c r="BB37" s="246"/>
      <c r="BC37" s="246"/>
      <c r="BD37" s="246"/>
      <c r="BE37" s="104"/>
      <c r="BF37" s="104"/>
      <c r="BG37" s="104"/>
      <c r="BH37" s="104"/>
      <c r="BJ37" s="7"/>
      <c r="BK37" s="21"/>
      <c r="BL37" s="7"/>
      <c r="BM37" s="21"/>
      <c r="BN37" s="7"/>
      <c r="BO37" s="7"/>
      <c r="BP37" s="21"/>
      <c r="BQ37" s="7"/>
      <c r="BR37" s="7"/>
      <c r="BS37" s="3"/>
      <c r="BT37" s="7"/>
      <c r="BU37" s="3"/>
      <c r="BV37" s="25"/>
    </row>
    <row r="38" spans="1:74" ht="32.25" customHeight="1" x14ac:dyDescent="0.2">
      <c r="A38" s="214"/>
      <c r="B38" s="215"/>
      <c r="C38" s="215"/>
      <c r="D38" s="215"/>
      <c r="E38" s="216"/>
      <c r="F38" s="111"/>
      <c r="G38" s="111"/>
      <c r="H38" s="111"/>
      <c r="I38" s="111"/>
      <c r="J38" s="111"/>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104"/>
      <c r="AJ38" s="104"/>
      <c r="AK38" s="104"/>
      <c r="AL38" s="104"/>
      <c r="AM38" s="31"/>
      <c r="AN38" s="32"/>
      <c r="AO38" s="31"/>
      <c r="AP38" s="32"/>
      <c r="AQ38" s="31"/>
      <c r="AR38" s="32"/>
      <c r="AS38" s="31"/>
      <c r="AT38" s="32"/>
      <c r="AU38" s="31"/>
      <c r="AV38" s="32"/>
      <c r="AW38" s="31"/>
      <c r="AX38" s="32"/>
      <c r="AY38" s="111"/>
      <c r="AZ38" s="111"/>
      <c r="BA38" s="111"/>
      <c r="BB38" s="246"/>
      <c r="BC38" s="246"/>
      <c r="BD38" s="246"/>
      <c r="BE38" s="104"/>
      <c r="BF38" s="104"/>
      <c r="BG38" s="104"/>
      <c r="BH38" s="104"/>
      <c r="BJ38" s="7"/>
      <c r="BK38" s="21"/>
      <c r="BL38" s="7"/>
      <c r="BM38" s="21"/>
      <c r="BN38" s="7"/>
      <c r="BO38" s="7"/>
      <c r="BP38" s="21"/>
      <c r="BQ38" s="7"/>
      <c r="BR38" s="7"/>
      <c r="BS38" s="3"/>
      <c r="BT38" s="7"/>
      <c r="BU38" s="3"/>
      <c r="BV38" s="25"/>
    </row>
    <row r="39" spans="1:74" ht="25.5" customHeight="1" x14ac:dyDescent="0.25">
      <c r="A39" s="214"/>
      <c r="B39" s="215"/>
      <c r="C39" s="215"/>
      <c r="D39" s="215"/>
      <c r="E39" s="216"/>
      <c r="F39" s="217" t="s">
        <v>53</v>
      </c>
      <c r="G39" s="218"/>
      <c r="H39" s="218"/>
      <c r="I39" s="218"/>
      <c r="J39" s="219"/>
      <c r="K39" s="98" t="s">
        <v>54</v>
      </c>
      <c r="L39" s="99"/>
      <c r="M39" s="99"/>
      <c r="N39" s="99"/>
      <c r="O39" s="99"/>
      <c r="P39" s="99"/>
      <c r="Q39" s="99"/>
      <c r="R39" s="99"/>
      <c r="S39" s="99"/>
      <c r="T39" s="99"/>
      <c r="U39" s="99"/>
      <c r="V39" s="99"/>
      <c r="W39" s="99"/>
      <c r="X39" s="99"/>
      <c r="Y39" s="99"/>
      <c r="Z39" s="99"/>
      <c r="AA39" s="99"/>
      <c r="AB39" s="99"/>
      <c r="AC39" s="99"/>
      <c r="AD39" s="99"/>
      <c r="AE39" s="99"/>
      <c r="AF39" s="99"/>
      <c r="AG39" s="99"/>
      <c r="AH39" s="100"/>
      <c r="AI39" s="229" t="s">
        <v>74</v>
      </c>
      <c r="AJ39" s="230"/>
      <c r="AK39" s="230"/>
      <c r="AL39" s="231"/>
      <c r="AM39" s="39"/>
      <c r="AN39" s="72"/>
      <c r="AO39" s="39"/>
      <c r="AP39" s="72"/>
      <c r="AQ39" s="109"/>
      <c r="AR39" s="110"/>
      <c r="AS39" s="70"/>
      <c r="AT39" s="71"/>
      <c r="AU39" s="40"/>
      <c r="AV39" s="72"/>
      <c r="AW39" s="39"/>
      <c r="AX39" s="40"/>
      <c r="AY39" s="44"/>
      <c r="AZ39" s="45"/>
      <c r="BA39" s="46"/>
      <c r="BB39" s="53"/>
      <c r="BC39" s="54"/>
      <c r="BD39" s="55"/>
      <c r="BE39" s="62"/>
      <c r="BF39" s="63"/>
      <c r="BG39" s="63"/>
      <c r="BH39" s="64"/>
      <c r="BJ39" s="68">
        <v>2024</v>
      </c>
      <c r="BK39" s="69" t="s">
        <v>35</v>
      </c>
      <c r="BL39" s="68" t="s">
        <v>4</v>
      </c>
      <c r="BM39" s="69" t="s">
        <v>36</v>
      </c>
      <c r="BN39" s="7"/>
      <c r="BO39" s="68">
        <v>2025</v>
      </c>
      <c r="BP39" s="69" t="s">
        <v>35</v>
      </c>
      <c r="BQ39" s="68" t="s">
        <v>5</v>
      </c>
      <c r="BR39" s="68" t="s">
        <v>36</v>
      </c>
      <c r="BS39" s="3"/>
      <c r="BT39" s="68" t="s">
        <v>6</v>
      </c>
      <c r="BU39" s="3"/>
      <c r="BV39" s="117" t="s">
        <v>8</v>
      </c>
    </row>
    <row r="40" spans="1:74" ht="6" customHeight="1" x14ac:dyDescent="0.15">
      <c r="A40" s="214"/>
      <c r="B40" s="215"/>
      <c r="C40" s="215"/>
      <c r="D40" s="215"/>
      <c r="E40" s="216"/>
      <c r="F40" s="217"/>
      <c r="G40" s="218"/>
      <c r="H40" s="218"/>
      <c r="I40" s="218"/>
      <c r="J40" s="219"/>
      <c r="K40" s="98"/>
      <c r="L40" s="99"/>
      <c r="M40" s="99"/>
      <c r="N40" s="99"/>
      <c r="O40" s="99"/>
      <c r="P40" s="99"/>
      <c r="Q40" s="99"/>
      <c r="R40" s="99"/>
      <c r="S40" s="99"/>
      <c r="T40" s="99"/>
      <c r="U40" s="99"/>
      <c r="V40" s="99"/>
      <c r="W40" s="99"/>
      <c r="X40" s="99"/>
      <c r="Y40" s="99"/>
      <c r="Z40" s="99"/>
      <c r="AA40" s="99"/>
      <c r="AB40" s="99"/>
      <c r="AC40" s="99"/>
      <c r="AD40" s="99"/>
      <c r="AE40" s="99"/>
      <c r="AF40" s="99"/>
      <c r="AG40" s="99"/>
      <c r="AH40" s="100"/>
      <c r="AI40" s="232"/>
      <c r="AJ40" s="230"/>
      <c r="AK40" s="230"/>
      <c r="AL40" s="230"/>
      <c r="AM40" s="24">
        <f>IF($BT39="有効",IF($BV39=$BK$4,20240,20240+100000),0)</f>
        <v>20240</v>
      </c>
      <c r="AN40" s="27">
        <f>IF($BT39="有効",IF($BV39=$BK$4,20245,20245+100000),0)</f>
        <v>20245</v>
      </c>
      <c r="AO40" s="24">
        <f>IF($BT39="有効",IF($BV39=$BK$4,20250,20250+100000),0)</f>
        <v>20250</v>
      </c>
      <c r="AP40" s="27">
        <f>IF($BT39="有効",IF($BV39=$BK$4,20255,20255+100000),0)</f>
        <v>20255</v>
      </c>
      <c r="AQ40" s="24">
        <f>IF($BT39="有効",IF($BV39=$BK$4,20260,20260+100000),0)</f>
        <v>20260</v>
      </c>
      <c r="AR40" s="27">
        <f>IF($BT39="有効",IF($BV39=$BK$4,20265,20265+100000),0)</f>
        <v>20265</v>
      </c>
      <c r="AS40" s="24">
        <f>IF($BT39="有効",IF($BV39=$BK$4,20270,20270+100000),0)</f>
        <v>20270</v>
      </c>
      <c r="AT40" s="27">
        <f>IF($BT39="有効",IF($BV39=$BK$4,20275,20275+100000),0)</f>
        <v>20275</v>
      </c>
      <c r="AU40" s="24">
        <f>IF($BT39="有効",IF($BV39=$BK$4,20280,20280+100000),0)</f>
        <v>20280</v>
      </c>
      <c r="AV40" s="27">
        <f>IF($BT39="有効",IF($BV39=$BK$4,20285,20285+100000),0)</f>
        <v>20285</v>
      </c>
      <c r="AW40" s="24">
        <f>IF($BT39="有効",IF($BV39=$BK$4,20290,20290+100000),0)</f>
        <v>20290</v>
      </c>
      <c r="AX40" s="27">
        <f>IF($BT39="有効",IF($BV39=$BK$4,20295,20295+100000),0)</f>
        <v>20295</v>
      </c>
      <c r="AY40" s="44"/>
      <c r="AZ40" s="45"/>
      <c r="BA40" s="46"/>
      <c r="BB40" s="53"/>
      <c r="BC40" s="54"/>
      <c r="BD40" s="55"/>
      <c r="BE40" s="62"/>
      <c r="BF40" s="63"/>
      <c r="BG40" s="63"/>
      <c r="BH40" s="64"/>
      <c r="BJ40" s="68"/>
      <c r="BK40" s="69"/>
      <c r="BL40" s="68"/>
      <c r="BM40" s="69"/>
      <c r="BN40" s="7"/>
      <c r="BO40" s="68"/>
      <c r="BP40" s="69"/>
      <c r="BQ40" s="68"/>
      <c r="BR40" s="68"/>
      <c r="BS40" s="3"/>
      <c r="BT40" s="68"/>
      <c r="BU40" s="3">
        <f>(BJ39*10)+IF(BL39="下",5,0)</f>
        <v>20240</v>
      </c>
      <c r="BV40" s="117"/>
    </row>
    <row r="41" spans="1:74" ht="32.15" customHeight="1" x14ac:dyDescent="0.25">
      <c r="A41" s="214"/>
      <c r="B41" s="215"/>
      <c r="C41" s="215"/>
      <c r="D41" s="215"/>
      <c r="E41" s="216"/>
      <c r="F41" s="220"/>
      <c r="G41" s="221"/>
      <c r="H41" s="221"/>
      <c r="I41" s="221"/>
      <c r="J41" s="222"/>
      <c r="K41" s="101"/>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3"/>
      <c r="AI41" s="233"/>
      <c r="AJ41" s="234"/>
      <c r="AK41" s="234"/>
      <c r="AL41" s="235"/>
      <c r="AM41" s="33"/>
      <c r="AN41" s="34"/>
      <c r="AO41" s="36"/>
      <c r="AP41" s="37"/>
      <c r="AQ41" s="33"/>
      <c r="AR41" s="34"/>
      <c r="AS41" s="33"/>
      <c r="AT41" s="34"/>
      <c r="AU41" s="106"/>
      <c r="AV41" s="34"/>
      <c r="AW41" s="33"/>
      <c r="AX41" s="106"/>
      <c r="AY41" s="47"/>
      <c r="AZ41" s="48"/>
      <c r="BA41" s="49"/>
      <c r="BB41" s="56"/>
      <c r="BC41" s="57"/>
      <c r="BD41" s="58"/>
      <c r="BE41" s="65"/>
      <c r="BF41" s="66"/>
      <c r="BG41" s="66"/>
      <c r="BH41" s="67"/>
      <c r="BJ41" s="68"/>
      <c r="BK41" s="69"/>
      <c r="BL41" s="68"/>
      <c r="BM41" s="69"/>
      <c r="BN41" s="7"/>
      <c r="BO41" s="68"/>
      <c r="BP41" s="69"/>
      <c r="BQ41" s="68"/>
      <c r="BR41" s="68"/>
      <c r="BS41" s="3"/>
      <c r="BT41" s="68"/>
      <c r="BU41" s="3">
        <f>(BO39*10)+IF(BQ39="下",5,0)</f>
        <v>20255</v>
      </c>
      <c r="BV41" s="117"/>
    </row>
    <row r="42" spans="1:74" s="3" customFormat="1" ht="54.75" customHeight="1" x14ac:dyDescent="0.2">
      <c r="A42" s="157" t="s">
        <v>55</v>
      </c>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158"/>
      <c r="BC42" s="158"/>
      <c r="BD42" s="158"/>
      <c r="BE42" s="158"/>
      <c r="BF42" s="158"/>
      <c r="BG42" s="158"/>
      <c r="BH42" s="159"/>
    </row>
    <row r="43" spans="1:74" s="2" customFormat="1" ht="20.149999999999999" customHeight="1" x14ac:dyDescent="0.2">
      <c r="A43" s="73" t="s">
        <v>56</v>
      </c>
      <c r="B43" s="74"/>
      <c r="C43" s="74"/>
      <c r="D43" s="74"/>
      <c r="E43" s="74"/>
      <c r="F43" s="89" t="s">
        <v>18</v>
      </c>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1"/>
      <c r="AI43" s="104" t="s">
        <v>19</v>
      </c>
      <c r="AJ43" s="104"/>
      <c r="AK43" s="104"/>
      <c r="AL43" s="104"/>
      <c r="AM43" s="104" t="s">
        <v>20</v>
      </c>
      <c r="AN43" s="104"/>
      <c r="AO43" s="104"/>
      <c r="AP43" s="104"/>
      <c r="AQ43" s="104"/>
      <c r="AR43" s="104"/>
      <c r="AS43" s="104"/>
      <c r="AT43" s="104"/>
      <c r="AU43" s="104"/>
      <c r="AV43" s="104"/>
      <c r="AW43" s="104"/>
      <c r="AX43" s="104"/>
      <c r="AY43" s="104" t="s">
        <v>21</v>
      </c>
      <c r="AZ43" s="111"/>
      <c r="BA43" s="111"/>
      <c r="BB43" s="29" t="s">
        <v>22</v>
      </c>
      <c r="BC43" s="113"/>
      <c r="BD43" s="30"/>
      <c r="BE43" s="104" t="s">
        <v>23</v>
      </c>
      <c r="BF43" s="104"/>
      <c r="BG43" s="104"/>
      <c r="BH43" s="104"/>
    </row>
    <row r="44" spans="1:74" s="2" customFormat="1" ht="38.15" customHeight="1" x14ac:dyDescent="0.2">
      <c r="A44" s="75"/>
      <c r="B44" s="76"/>
      <c r="C44" s="76"/>
      <c r="D44" s="76"/>
      <c r="E44" s="76"/>
      <c r="F44" s="92"/>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4"/>
      <c r="AI44" s="105"/>
      <c r="AJ44" s="105"/>
      <c r="AK44" s="105"/>
      <c r="AL44" s="105"/>
      <c r="AM44" s="29" t="s">
        <v>27</v>
      </c>
      <c r="AN44" s="30"/>
      <c r="AO44" s="29" t="s">
        <v>28</v>
      </c>
      <c r="AP44" s="30"/>
      <c r="AQ44" s="29" t="s">
        <v>29</v>
      </c>
      <c r="AR44" s="30"/>
      <c r="AS44" s="29" t="s">
        <v>30</v>
      </c>
      <c r="AT44" s="30"/>
      <c r="AU44" s="29" t="s">
        <v>31</v>
      </c>
      <c r="AV44" s="30"/>
      <c r="AW44" s="29" t="s">
        <v>32</v>
      </c>
      <c r="AX44" s="30"/>
      <c r="AY44" s="112"/>
      <c r="AZ44" s="112"/>
      <c r="BA44" s="112"/>
      <c r="BB44" s="108"/>
      <c r="BC44" s="114"/>
      <c r="BD44" s="115"/>
      <c r="BE44" s="105"/>
      <c r="BF44" s="105"/>
      <c r="BG44" s="105"/>
      <c r="BH44" s="105"/>
    </row>
    <row r="45" spans="1:74" s="2" customFormat="1" ht="37.5" customHeight="1" x14ac:dyDescent="0.2">
      <c r="A45" s="75"/>
      <c r="B45" s="76"/>
      <c r="C45" s="76"/>
      <c r="D45" s="76"/>
      <c r="E45" s="76"/>
      <c r="F45" s="95"/>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7"/>
      <c r="AI45" s="104"/>
      <c r="AJ45" s="104"/>
      <c r="AK45" s="104"/>
      <c r="AL45" s="104"/>
      <c r="AM45" s="31"/>
      <c r="AN45" s="32"/>
      <c r="AO45" s="31"/>
      <c r="AP45" s="32"/>
      <c r="AQ45" s="31"/>
      <c r="AR45" s="32"/>
      <c r="AS45" s="31"/>
      <c r="AT45" s="32"/>
      <c r="AU45" s="31"/>
      <c r="AV45" s="32"/>
      <c r="AW45" s="31"/>
      <c r="AX45" s="32"/>
      <c r="AY45" s="111"/>
      <c r="AZ45" s="111"/>
      <c r="BA45" s="111"/>
      <c r="BB45" s="31"/>
      <c r="BC45" s="116"/>
      <c r="BD45" s="32"/>
      <c r="BE45" s="104"/>
      <c r="BF45" s="104"/>
      <c r="BG45" s="104"/>
      <c r="BH45" s="104"/>
    </row>
    <row r="46" spans="1:74" ht="15" customHeight="1" x14ac:dyDescent="0.25">
      <c r="A46" s="75"/>
      <c r="B46" s="76"/>
      <c r="C46" s="76"/>
      <c r="D46" s="76"/>
      <c r="E46" s="76"/>
      <c r="F46" s="160" t="s">
        <v>57</v>
      </c>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88" t="s">
        <v>58</v>
      </c>
      <c r="AJ46" s="83"/>
      <c r="AK46" s="83"/>
      <c r="AL46" s="84"/>
      <c r="AM46" s="39"/>
      <c r="AN46" s="72"/>
      <c r="AO46" s="39"/>
      <c r="AP46" s="72"/>
      <c r="AQ46" s="109"/>
      <c r="AR46" s="110"/>
      <c r="AS46" s="70"/>
      <c r="AT46" s="71"/>
      <c r="AU46" s="40"/>
      <c r="AV46" s="72"/>
      <c r="AW46" s="39"/>
      <c r="AX46" s="40"/>
      <c r="AY46" s="44">
        <v>0.42</v>
      </c>
      <c r="AZ46" s="45"/>
      <c r="BA46" s="46"/>
      <c r="BB46" s="107" t="s">
        <v>59</v>
      </c>
      <c r="BC46" s="107"/>
      <c r="BD46" s="107"/>
      <c r="BE46" s="108" t="s">
        <v>60</v>
      </c>
      <c r="BF46" s="54"/>
      <c r="BG46" s="54"/>
      <c r="BH46" s="55"/>
      <c r="BJ46" s="68">
        <v>2025</v>
      </c>
      <c r="BK46" s="69" t="s">
        <v>35</v>
      </c>
      <c r="BL46" s="68" t="s">
        <v>4</v>
      </c>
      <c r="BM46" s="69" t="s">
        <v>36</v>
      </c>
      <c r="BN46" s="7"/>
      <c r="BO46" s="68">
        <v>2026</v>
      </c>
      <c r="BP46" s="69" t="s">
        <v>35</v>
      </c>
      <c r="BQ46" s="68" t="s">
        <v>4</v>
      </c>
      <c r="BR46" s="68" t="s">
        <v>36</v>
      </c>
      <c r="BS46" s="3"/>
      <c r="BT46" s="68" t="s">
        <v>6</v>
      </c>
      <c r="BU46" s="3"/>
      <c r="BV46" s="117" t="s">
        <v>8</v>
      </c>
    </row>
    <row r="47" spans="1:74" ht="6.65" customHeight="1" x14ac:dyDescent="0.15">
      <c r="A47" s="75"/>
      <c r="B47" s="76"/>
      <c r="C47" s="76"/>
      <c r="D47" s="76"/>
      <c r="E47" s="76"/>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82"/>
      <c r="AJ47" s="83"/>
      <c r="AK47" s="83"/>
      <c r="AL47" s="84"/>
      <c r="AM47" s="24">
        <f t="shared" ref="AM47" si="60">IF($BT46="有効",IF($BV46=$BK$4,20240,20240+100000),0)</f>
        <v>20240</v>
      </c>
      <c r="AN47" s="27">
        <f t="shared" ref="AN47" si="61">IF($BT46="有効",IF($BV46=$BK$4,20245,20245+100000),0)</f>
        <v>20245</v>
      </c>
      <c r="AO47" s="24">
        <f t="shared" ref="AO47" si="62">IF($BT46="有効",IF($BV46=$BK$4,20250,20250+100000),0)</f>
        <v>20250</v>
      </c>
      <c r="AP47" s="27">
        <f t="shared" ref="AP47" si="63">IF($BT46="有効",IF($BV46=$BK$4,20255,20255+100000),0)</f>
        <v>20255</v>
      </c>
      <c r="AQ47" s="24">
        <f t="shared" ref="AQ47" si="64">IF($BT46="有効",IF($BV46=$BK$4,20260,20260+100000),0)</f>
        <v>20260</v>
      </c>
      <c r="AR47" s="27">
        <f t="shared" ref="AR47" si="65">IF($BT46="有効",IF($BV46=$BK$4,20265,20265+100000),0)</f>
        <v>20265</v>
      </c>
      <c r="AS47" s="24">
        <f t="shared" ref="AS47" si="66">IF($BT46="有効",IF($BV46=$BK$4,20270,20270+100000),0)</f>
        <v>20270</v>
      </c>
      <c r="AT47" s="27">
        <f t="shared" ref="AT47" si="67">IF($BT46="有効",IF($BV46=$BK$4,20275,20275+100000),0)</f>
        <v>20275</v>
      </c>
      <c r="AU47" s="24">
        <f t="shared" ref="AU47" si="68">IF($BT46="有効",IF($BV46=$BK$4,20280,20280+100000),0)</f>
        <v>20280</v>
      </c>
      <c r="AV47" s="27">
        <f t="shared" ref="AV47" si="69">IF($BT46="有効",IF($BV46=$BK$4,20285,20285+100000),0)</f>
        <v>20285</v>
      </c>
      <c r="AW47" s="24">
        <f t="shared" ref="AW47" si="70">IF($BT46="有効",IF($BV46=$BK$4,20290,20290+100000),0)</f>
        <v>20290</v>
      </c>
      <c r="AX47" s="27">
        <f t="shared" ref="AX47" si="71">IF($BT46="有効",IF($BV46=$BK$4,20295,20295+100000),0)</f>
        <v>20295</v>
      </c>
      <c r="AY47" s="44"/>
      <c r="AZ47" s="45"/>
      <c r="BA47" s="46"/>
      <c r="BB47" s="107"/>
      <c r="BC47" s="107"/>
      <c r="BD47" s="107"/>
      <c r="BE47" s="53"/>
      <c r="BF47" s="54"/>
      <c r="BG47" s="54"/>
      <c r="BH47" s="55"/>
      <c r="BJ47" s="68"/>
      <c r="BK47" s="69"/>
      <c r="BL47" s="68"/>
      <c r="BM47" s="69"/>
      <c r="BN47" s="7"/>
      <c r="BO47" s="68"/>
      <c r="BP47" s="69"/>
      <c r="BQ47" s="68"/>
      <c r="BR47" s="68"/>
      <c r="BS47" s="3"/>
      <c r="BT47" s="68"/>
      <c r="BU47" s="3">
        <f>(BJ46*10)+IF(BL46="下",5,0)</f>
        <v>20250</v>
      </c>
      <c r="BV47" s="117"/>
    </row>
    <row r="48" spans="1:74" ht="15" customHeight="1" x14ac:dyDescent="0.25">
      <c r="A48" s="75"/>
      <c r="B48" s="76"/>
      <c r="C48" s="76"/>
      <c r="D48" s="76"/>
      <c r="E48" s="76"/>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85"/>
      <c r="AJ48" s="86"/>
      <c r="AK48" s="86"/>
      <c r="AL48" s="87"/>
      <c r="AM48" s="33"/>
      <c r="AN48" s="34"/>
      <c r="AO48" s="36"/>
      <c r="AP48" s="37"/>
      <c r="AQ48" s="33"/>
      <c r="AR48" s="34"/>
      <c r="AS48" s="33"/>
      <c r="AT48" s="34"/>
      <c r="AU48" s="106"/>
      <c r="AV48" s="34"/>
      <c r="AW48" s="33"/>
      <c r="AX48" s="106"/>
      <c r="AY48" s="47"/>
      <c r="AZ48" s="48"/>
      <c r="BA48" s="49"/>
      <c r="BB48" s="107"/>
      <c r="BC48" s="107"/>
      <c r="BD48" s="107"/>
      <c r="BE48" s="56"/>
      <c r="BF48" s="57"/>
      <c r="BG48" s="57"/>
      <c r="BH48" s="58"/>
      <c r="BJ48" s="68"/>
      <c r="BK48" s="69"/>
      <c r="BL48" s="68"/>
      <c r="BM48" s="69"/>
      <c r="BN48" s="7"/>
      <c r="BO48" s="68"/>
      <c r="BP48" s="69"/>
      <c r="BQ48" s="68"/>
      <c r="BR48" s="68"/>
      <c r="BS48" s="3"/>
      <c r="BT48" s="68"/>
      <c r="BU48" s="3">
        <f>(BO46*10)+IF(BQ46="下",5,0)</f>
        <v>20260</v>
      </c>
      <c r="BV48" s="117"/>
    </row>
    <row r="49" spans="1:74" ht="20.5" customHeight="1" x14ac:dyDescent="0.25">
      <c r="A49" s="75"/>
      <c r="B49" s="76"/>
      <c r="C49" s="76"/>
      <c r="D49" s="76"/>
      <c r="E49" s="76"/>
      <c r="F49" s="203" t="s">
        <v>61</v>
      </c>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5"/>
      <c r="AI49" s="79" t="s">
        <v>62</v>
      </c>
      <c r="AJ49" s="80"/>
      <c r="AK49" s="80"/>
      <c r="AL49" s="81"/>
      <c r="AM49" s="39"/>
      <c r="AN49" s="72"/>
      <c r="AO49" s="39"/>
      <c r="AP49" s="72"/>
      <c r="AQ49" s="109"/>
      <c r="AR49" s="110"/>
      <c r="AS49" s="70"/>
      <c r="AT49" s="71"/>
      <c r="AU49" s="40"/>
      <c r="AV49" s="72"/>
      <c r="AW49" s="39"/>
      <c r="AX49" s="40"/>
      <c r="AY49" s="41">
        <v>0.15</v>
      </c>
      <c r="AZ49" s="42"/>
      <c r="BA49" s="43"/>
      <c r="BB49" s="50" t="s">
        <v>63</v>
      </c>
      <c r="BC49" s="51"/>
      <c r="BD49" s="52"/>
      <c r="BE49" s="194"/>
      <c r="BF49" s="195"/>
      <c r="BG49" s="195"/>
      <c r="BH49" s="196"/>
      <c r="BJ49" s="68">
        <v>2025</v>
      </c>
      <c r="BK49" s="69" t="s">
        <v>35</v>
      </c>
      <c r="BL49" s="68" t="s">
        <v>4</v>
      </c>
      <c r="BM49" s="69" t="s">
        <v>36</v>
      </c>
      <c r="BN49" s="7"/>
      <c r="BO49" s="68">
        <v>2025</v>
      </c>
      <c r="BP49" s="69" t="s">
        <v>35</v>
      </c>
      <c r="BQ49" s="68" t="s">
        <v>5</v>
      </c>
      <c r="BR49" s="68" t="s">
        <v>36</v>
      </c>
      <c r="BS49" s="3"/>
      <c r="BT49" s="68" t="s">
        <v>6</v>
      </c>
      <c r="BU49" s="3"/>
      <c r="BV49" s="117" t="s">
        <v>8</v>
      </c>
    </row>
    <row r="50" spans="1:74" s="26" customFormat="1" ht="6" customHeight="1" x14ac:dyDescent="0.15">
      <c r="A50" s="75"/>
      <c r="B50" s="76"/>
      <c r="C50" s="76"/>
      <c r="D50" s="76"/>
      <c r="E50" s="76"/>
      <c r="F50" s="206"/>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8"/>
      <c r="AI50" s="82"/>
      <c r="AJ50" s="83"/>
      <c r="AK50" s="83"/>
      <c r="AL50" s="84"/>
      <c r="AM50" s="24">
        <f t="shared" ref="AM50" si="72">IF($BT49="有効",IF($BV49=$BK$4,20240,20240+100000),0)</f>
        <v>20240</v>
      </c>
      <c r="AN50" s="27">
        <f t="shared" ref="AN50" si="73">IF($BT49="有効",IF($BV49=$BK$4,20245,20245+100000),0)</f>
        <v>20245</v>
      </c>
      <c r="AO50" s="24">
        <f t="shared" ref="AO50" si="74">IF($BT49="有効",IF($BV49=$BK$4,20250,20250+100000),0)</f>
        <v>20250</v>
      </c>
      <c r="AP50" s="27">
        <f t="shared" ref="AP50" si="75">IF($BT49="有効",IF($BV49=$BK$4,20255,20255+100000),0)</f>
        <v>20255</v>
      </c>
      <c r="AQ50" s="24">
        <f t="shared" ref="AQ50" si="76">IF($BT49="有効",IF($BV49=$BK$4,20260,20260+100000),0)</f>
        <v>20260</v>
      </c>
      <c r="AR50" s="27">
        <f t="shared" ref="AR50" si="77">IF($BT49="有効",IF($BV49=$BK$4,20265,20265+100000),0)</f>
        <v>20265</v>
      </c>
      <c r="AS50" s="24">
        <f t="shared" ref="AS50" si="78">IF($BT49="有効",IF($BV49=$BK$4,20270,20270+100000),0)</f>
        <v>20270</v>
      </c>
      <c r="AT50" s="27">
        <f t="shared" ref="AT50" si="79">IF($BT49="有効",IF($BV49=$BK$4,20275,20275+100000),0)</f>
        <v>20275</v>
      </c>
      <c r="AU50" s="24">
        <f t="shared" ref="AU50" si="80">IF($BT49="有効",IF($BV49=$BK$4,20280,20280+100000),0)</f>
        <v>20280</v>
      </c>
      <c r="AV50" s="27">
        <f t="shared" ref="AV50" si="81">IF($BT49="有効",IF($BV49=$BK$4,20285,20285+100000),0)</f>
        <v>20285</v>
      </c>
      <c r="AW50" s="24">
        <f t="shared" ref="AW50" si="82">IF($BT49="有効",IF($BV49=$BK$4,20290,20290+100000),0)</f>
        <v>20290</v>
      </c>
      <c r="AX50" s="27">
        <f t="shared" ref="AX50" si="83">IF($BT49="有効",IF($BV49=$BK$4,20295,20295+100000),0)</f>
        <v>20295</v>
      </c>
      <c r="AY50" s="44"/>
      <c r="AZ50" s="45"/>
      <c r="BA50" s="46"/>
      <c r="BB50" s="53"/>
      <c r="BC50" s="54"/>
      <c r="BD50" s="55"/>
      <c r="BE50" s="197"/>
      <c r="BF50" s="198"/>
      <c r="BG50" s="198"/>
      <c r="BH50" s="199"/>
      <c r="BJ50" s="68"/>
      <c r="BK50" s="69"/>
      <c r="BL50" s="68"/>
      <c r="BM50" s="69"/>
      <c r="BN50" s="7"/>
      <c r="BO50" s="68"/>
      <c r="BP50" s="69"/>
      <c r="BQ50" s="68"/>
      <c r="BR50" s="68"/>
      <c r="BS50" s="3"/>
      <c r="BT50" s="68"/>
      <c r="BU50" s="3">
        <f>(BJ49*10)+IF(BL49="下",5,0)</f>
        <v>20250</v>
      </c>
      <c r="BV50" s="117"/>
    </row>
    <row r="51" spans="1:74" ht="28" customHeight="1" x14ac:dyDescent="0.25">
      <c r="A51" s="75"/>
      <c r="B51" s="76"/>
      <c r="C51" s="76"/>
      <c r="D51" s="76"/>
      <c r="E51" s="76"/>
      <c r="F51" s="206"/>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8"/>
      <c r="AI51" s="85"/>
      <c r="AJ51" s="86"/>
      <c r="AK51" s="86"/>
      <c r="AL51" s="87"/>
      <c r="AM51" s="33"/>
      <c r="AN51" s="34"/>
      <c r="AO51" s="36"/>
      <c r="AP51" s="37"/>
      <c r="AQ51" s="33"/>
      <c r="AR51" s="34"/>
      <c r="AS51" s="33"/>
      <c r="AT51" s="34"/>
      <c r="AU51" s="106"/>
      <c r="AV51" s="34"/>
      <c r="AW51" s="33"/>
      <c r="AX51" s="106"/>
      <c r="AY51" s="47"/>
      <c r="AZ51" s="48"/>
      <c r="BA51" s="49"/>
      <c r="BB51" s="56"/>
      <c r="BC51" s="57"/>
      <c r="BD51" s="58"/>
      <c r="BE51" s="200"/>
      <c r="BF51" s="201"/>
      <c r="BG51" s="201"/>
      <c r="BH51" s="202"/>
      <c r="BJ51" s="68"/>
      <c r="BK51" s="69"/>
      <c r="BL51" s="68"/>
      <c r="BM51" s="69"/>
      <c r="BN51" s="7"/>
      <c r="BO51" s="68"/>
      <c r="BP51" s="69"/>
      <c r="BQ51" s="68"/>
      <c r="BR51" s="68"/>
      <c r="BS51" s="3"/>
      <c r="BT51" s="68"/>
      <c r="BU51" s="3">
        <f>(BO49*10)+IF(BQ49="下",5,0)</f>
        <v>20255</v>
      </c>
      <c r="BV51" s="117"/>
    </row>
    <row r="52" spans="1:74" ht="18.649999999999999" customHeight="1" x14ac:dyDescent="0.25">
      <c r="A52" s="75"/>
      <c r="B52" s="76"/>
      <c r="C52" s="76"/>
      <c r="D52" s="76"/>
      <c r="E52" s="76"/>
      <c r="F52" s="203" t="s">
        <v>64</v>
      </c>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5"/>
      <c r="AI52" s="79" t="s">
        <v>65</v>
      </c>
      <c r="AJ52" s="80"/>
      <c r="AK52" s="80"/>
      <c r="AL52" s="81"/>
      <c r="AM52" s="39"/>
      <c r="AN52" s="72"/>
      <c r="AO52" s="39"/>
      <c r="AP52" s="72"/>
      <c r="AQ52" s="109"/>
      <c r="AR52" s="110"/>
      <c r="AS52" s="70"/>
      <c r="AT52" s="71"/>
      <c r="AU52" s="40"/>
      <c r="AV52" s="72"/>
      <c r="AW52" s="39"/>
      <c r="AX52" s="40"/>
      <c r="AY52" s="41">
        <v>0.97</v>
      </c>
      <c r="AZ52" s="42"/>
      <c r="BA52" s="43"/>
      <c r="BB52" s="50" t="s">
        <v>66</v>
      </c>
      <c r="BC52" s="51"/>
      <c r="BD52" s="52"/>
      <c r="BE52" s="29" t="s">
        <v>67</v>
      </c>
      <c r="BF52" s="195"/>
      <c r="BG52" s="195"/>
      <c r="BH52" s="196"/>
      <c r="BJ52" s="68">
        <v>2025</v>
      </c>
      <c r="BK52" s="69" t="s">
        <v>35</v>
      </c>
      <c r="BL52" s="68" t="s">
        <v>4</v>
      </c>
      <c r="BM52" s="69" t="s">
        <v>36</v>
      </c>
      <c r="BN52" s="7"/>
      <c r="BO52" s="68">
        <v>2026</v>
      </c>
      <c r="BP52" s="69" t="s">
        <v>35</v>
      </c>
      <c r="BQ52" s="68" t="s">
        <v>4</v>
      </c>
      <c r="BR52" s="68" t="s">
        <v>36</v>
      </c>
      <c r="BS52" s="3"/>
      <c r="BT52" s="68" t="s">
        <v>6</v>
      </c>
      <c r="BU52" s="3"/>
      <c r="BV52" s="117" t="s">
        <v>8</v>
      </c>
    </row>
    <row r="53" spans="1:74" ht="5.5" customHeight="1" x14ac:dyDescent="0.15">
      <c r="A53" s="75"/>
      <c r="B53" s="76"/>
      <c r="C53" s="76"/>
      <c r="D53" s="76"/>
      <c r="E53" s="76"/>
      <c r="F53" s="206"/>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8"/>
      <c r="AI53" s="82"/>
      <c r="AJ53" s="83"/>
      <c r="AK53" s="83"/>
      <c r="AL53" s="84"/>
      <c r="AM53" s="24">
        <f t="shared" ref="AM53" si="84">IF($BT52="有効",IF($BV52=$BK$4,20240,20240+100000),0)</f>
        <v>20240</v>
      </c>
      <c r="AN53" s="27">
        <f t="shared" ref="AN53" si="85">IF($BT52="有効",IF($BV52=$BK$4,20245,20245+100000),0)</f>
        <v>20245</v>
      </c>
      <c r="AO53" s="24">
        <f t="shared" ref="AO53" si="86">IF($BT52="有効",IF($BV52=$BK$4,20250,20250+100000),0)</f>
        <v>20250</v>
      </c>
      <c r="AP53" s="27">
        <f t="shared" ref="AP53" si="87">IF($BT52="有効",IF($BV52=$BK$4,20255,20255+100000),0)</f>
        <v>20255</v>
      </c>
      <c r="AQ53" s="24">
        <f t="shared" ref="AQ53" si="88">IF($BT52="有効",IF($BV52=$BK$4,20260,20260+100000),0)</f>
        <v>20260</v>
      </c>
      <c r="AR53" s="27">
        <f t="shared" ref="AR53" si="89">IF($BT52="有効",IF($BV52=$BK$4,20265,20265+100000),0)</f>
        <v>20265</v>
      </c>
      <c r="AS53" s="24">
        <f t="shared" ref="AS53" si="90">IF($BT52="有効",IF($BV52=$BK$4,20270,20270+100000),0)</f>
        <v>20270</v>
      </c>
      <c r="AT53" s="27">
        <f t="shared" ref="AT53" si="91">IF($BT52="有効",IF($BV52=$BK$4,20275,20275+100000),0)</f>
        <v>20275</v>
      </c>
      <c r="AU53" s="24">
        <f t="shared" ref="AU53" si="92">IF($BT52="有効",IF($BV52=$BK$4,20280,20280+100000),0)</f>
        <v>20280</v>
      </c>
      <c r="AV53" s="27">
        <f t="shared" ref="AV53" si="93">IF($BT52="有効",IF($BV52=$BK$4,20285,20285+100000),0)</f>
        <v>20285</v>
      </c>
      <c r="AW53" s="24">
        <f t="shared" ref="AW53" si="94">IF($BT52="有効",IF($BV52=$BK$4,20290,20290+100000),0)</f>
        <v>20290</v>
      </c>
      <c r="AX53" s="27">
        <f t="shared" ref="AX53" si="95">IF($BT52="有効",IF($BV52=$BK$4,20295,20295+100000),0)</f>
        <v>20295</v>
      </c>
      <c r="AY53" s="44"/>
      <c r="AZ53" s="45"/>
      <c r="BA53" s="46"/>
      <c r="BB53" s="53"/>
      <c r="BC53" s="54"/>
      <c r="BD53" s="55"/>
      <c r="BE53" s="197"/>
      <c r="BF53" s="198"/>
      <c r="BG53" s="198"/>
      <c r="BH53" s="199"/>
      <c r="BJ53" s="68"/>
      <c r="BK53" s="69"/>
      <c r="BL53" s="68"/>
      <c r="BM53" s="69"/>
      <c r="BN53" s="7"/>
      <c r="BO53" s="68"/>
      <c r="BP53" s="69"/>
      <c r="BQ53" s="68"/>
      <c r="BR53" s="68"/>
      <c r="BS53" s="3"/>
      <c r="BT53" s="68"/>
      <c r="BU53" s="3">
        <f>(BJ52*10)+IF(BL52="下",5,0)</f>
        <v>20250</v>
      </c>
      <c r="BV53" s="117"/>
    </row>
    <row r="54" spans="1:74" ht="15" customHeight="1" x14ac:dyDescent="0.25">
      <c r="A54" s="77"/>
      <c r="B54" s="78"/>
      <c r="C54" s="78"/>
      <c r="D54" s="78"/>
      <c r="E54" s="78"/>
      <c r="F54" s="209"/>
      <c r="G54" s="210"/>
      <c r="H54" s="210"/>
      <c r="I54" s="210"/>
      <c r="J54" s="21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211"/>
      <c r="AI54" s="85"/>
      <c r="AJ54" s="86"/>
      <c r="AK54" s="86"/>
      <c r="AL54" s="87"/>
      <c r="AM54" s="36"/>
      <c r="AN54" s="37"/>
      <c r="AO54" s="36"/>
      <c r="AP54" s="37"/>
      <c r="AQ54" s="36"/>
      <c r="AR54" s="37"/>
      <c r="AS54" s="36"/>
      <c r="AT54" s="37"/>
      <c r="AU54" s="38"/>
      <c r="AV54" s="37"/>
      <c r="AW54" s="36"/>
      <c r="AX54" s="38"/>
      <c r="AY54" s="47"/>
      <c r="AZ54" s="48"/>
      <c r="BA54" s="49"/>
      <c r="BB54" s="56"/>
      <c r="BC54" s="57"/>
      <c r="BD54" s="58"/>
      <c r="BE54" s="200"/>
      <c r="BF54" s="201"/>
      <c r="BG54" s="201"/>
      <c r="BH54" s="202"/>
      <c r="BJ54" s="68"/>
      <c r="BK54" s="69"/>
      <c r="BL54" s="68"/>
      <c r="BM54" s="69"/>
      <c r="BN54" s="7"/>
      <c r="BO54" s="68"/>
      <c r="BP54" s="69"/>
      <c r="BQ54" s="68"/>
      <c r="BR54" s="68"/>
      <c r="BS54" s="3"/>
      <c r="BT54" s="68"/>
      <c r="BU54" s="3">
        <f>(BO52*10)+IF(BQ52="下",5,0)</f>
        <v>20260</v>
      </c>
      <c r="BV54" s="117"/>
    </row>
  </sheetData>
  <mergeCells count="355">
    <mergeCell ref="BV49:BV51"/>
    <mergeCell ref="BJ52:BJ54"/>
    <mergeCell ref="BK52:BK54"/>
    <mergeCell ref="BL52:BL54"/>
    <mergeCell ref="BM52:BM54"/>
    <mergeCell ref="BO52:BO54"/>
    <mergeCell ref="BP52:BP54"/>
    <mergeCell ref="BQ52:BQ54"/>
    <mergeCell ref="BR52:BR54"/>
    <mergeCell ref="BJ49:BJ51"/>
    <mergeCell ref="BK49:BK51"/>
    <mergeCell ref="BL49:BL51"/>
    <mergeCell ref="BM49:BM51"/>
    <mergeCell ref="BO49:BO51"/>
    <mergeCell ref="BP49:BP51"/>
    <mergeCell ref="BQ49:BQ51"/>
    <mergeCell ref="BR49:BR51"/>
    <mergeCell ref="BT49:BT51"/>
    <mergeCell ref="BT52:BT54"/>
    <mergeCell ref="BV52:BV54"/>
    <mergeCell ref="BV39:BV41"/>
    <mergeCell ref="BD3:BH3"/>
    <mergeCell ref="AZ3:BC3"/>
    <mergeCell ref="AM36:AX36"/>
    <mergeCell ref="AU31:AV31"/>
    <mergeCell ref="AW31:AX31"/>
    <mergeCell ref="AM21:AN21"/>
    <mergeCell ref="BV21:BV23"/>
    <mergeCell ref="BR21:BR23"/>
    <mergeCell ref="AY36:BA38"/>
    <mergeCell ref="BB36:BD38"/>
    <mergeCell ref="BE36:BH38"/>
    <mergeCell ref="AM37:AN38"/>
    <mergeCell ref="AO37:AP38"/>
    <mergeCell ref="AQ37:AR38"/>
    <mergeCell ref="AS37:AT38"/>
    <mergeCell ref="AU37:AV38"/>
    <mergeCell ref="AW37:AX38"/>
    <mergeCell ref="AM39:AN39"/>
    <mergeCell ref="AO39:AP39"/>
    <mergeCell ref="AQ39:AR39"/>
    <mergeCell ref="AS39:AT39"/>
    <mergeCell ref="AU39:AV39"/>
    <mergeCell ref="AW39:AX39"/>
    <mergeCell ref="A35:E41"/>
    <mergeCell ref="F39:J41"/>
    <mergeCell ref="F35:AH35"/>
    <mergeCell ref="AI35:BH35"/>
    <mergeCell ref="AI39:AL41"/>
    <mergeCell ref="AY39:BA41"/>
    <mergeCell ref="BB39:BD41"/>
    <mergeCell ref="A25:E34"/>
    <mergeCell ref="F36:J38"/>
    <mergeCell ref="K36:AH38"/>
    <mergeCell ref="AI36:AL38"/>
    <mergeCell ref="AU41:AV41"/>
    <mergeCell ref="AW41:AX41"/>
    <mergeCell ref="K29:AH31"/>
    <mergeCell ref="AI26:AL28"/>
    <mergeCell ref="AY26:BA28"/>
    <mergeCell ref="BB26:BD28"/>
    <mergeCell ref="F25:AH25"/>
    <mergeCell ref="F29:J34"/>
    <mergeCell ref="AM31:AN31"/>
    <mergeCell ref="AM27:AN28"/>
    <mergeCell ref="AO27:AP28"/>
    <mergeCell ref="AQ27:AR28"/>
    <mergeCell ref="AS27:AT28"/>
    <mergeCell ref="AI52:AL54"/>
    <mergeCell ref="F52:AH54"/>
    <mergeCell ref="BE52:BH54"/>
    <mergeCell ref="BB52:BD54"/>
    <mergeCell ref="AY52:BA54"/>
    <mergeCell ref="AY49:BA51"/>
    <mergeCell ref="BB49:BD51"/>
    <mergeCell ref="F49:AH51"/>
    <mergeCell ref="AM54:AN54"/>
    <mergeCell ref="AO54:AP54"/>
    <mergeCell ref="AQ54:AR54"/>
    <mergeCell ref="AS54:AT54"/>
    <mergeCell ref="AU54:AV54"/>
    <mergeCell ref="AW54:AX54"/>
    <mergeCell ref="AO49:AP49"/>
    <mergeCell ref="AQ49:AR49"/>
    <mergeCell ref="AS49:AT49"/>
    <mergeCell ref="AU49:AV49"/>
    <mergeCell ref="AW49:AX49"/>
    <mergeCell ref="AM51:AN51"/>
    <mergeCell ref="AO51:AP51"/>
    <mergeCell ref="AQ51:AR51"/>
    <mergeCell ref="AM52:AN52"/>
    <mergeCell ref="A24:E24"/>
    <mergeCell ref="BE26:BH28"/>
    <mergeCell ref="K26:AH28"/>
    <mergeCell ref="BV29:BV31"/>
    <mergeCell ref="BV18:BV20"/>
    <mergeCell ref="AO31:AP31"/>
    <mergeCell ref="AQ31:AR31"/>
    <mergeCell ref="F24:BH24"/>
    <mergeCell ref="AM29:AN29"/>
    <mergeCell ref="AO29:AP29"/>
    <mergeCell ref="AQ29:AR29"/>
    <mergeCell ref="AS29:AT29"/>
    <mergeCell ref="AU29:AV29"/>
    <mergeCell ref="AW29:AX29"/>
    <mergeCell ref="F26:J28"/>
    <mergeCell ref="BJ29:BJ31"/>
    <mergeCell ref="BK29:BK31"/>
    <mergeCell ref="BL29:BL31"/>
    <mergeCell ref="BM29:BM31"/>
    <mergeCell ref="BO29:BO31"/>
    <mergeCell ref="BW18:BW20"/>
    <mergeCell ref="BW21:BW23"/>
    <mergeCell ref="BQ21:BQ23"/>
    <mergeCell ref="BO21:BO23"/>
    <mergeCell ref="BP21:BP23"/>
    <mergeCell ref="K9:AH11"/>
    <mergeCell ref="K12:AH14"/>
    <mergeCell ref="K15:AH17"/>
    <mergeCell ref="K18:AH20"/>
    <mergeCell ref="K21:AH23"/>
    <mergeCell ref="AI18:AL20"/>
    <mergeCell ref="AM18:AN18"/>
    <mergeCell ref="BE18:BH20"/>
    <mergeCell ref="BJ18:BJ20"/>
    <mergeCell ref="BK18:BK20"/>
    <mergeCell ref="BL18:BL20"/>
    <mergeCell ref="BM18:BM20"/>
    <mergeCell ref="AO21:AP21"/>
    <mergeCell ref="AQ21:AR21"/>
    <mergeCell ref="BV9:BV10"/>
    <mergeCell ref="AM9:AX9"/>
    <mergeCell ref="BO9:BR10"/>
    <mergeCell ref="BT9:BT10"/>
    <mergeCell ref="BJ21:BJ23"/>
    <mergeCell ref="BP29:BP31"/>
    <mergeCell ref="BQ29:BQ31"/>
    <mergeCell ref="BR29:BR31"/>
    <mergeCell ref="BT29:BT31"/>
    <mergeCell ref="BO15:BO17"/>
    <mergeCell ref="BW12:BW14"/>
    <mergeCell ref="BP15:BP17"/>
    <mergeCell ref="BQ15:BQ17"/>
    <mergeCell ref="BR15:BR17"/>
    <mergeCell ref="BT15:BT17"/>
    <mergeCell ref="BV15:BV17"/>
    <mergeCell ref="BW15:BW17"/>
    <mergeCell ref="BT21:BT23"/>
    <mergeCell ref="BT18:BT20"/>
    <mergeCell ref="BO18:BO20"/>
    <mergeCell ref="BQ18:BQ20"/>
    <mergeCell ref="BR18:BR20"/>
    <mergeCell ref="BP18:BP20"/>
    <mergeCell ref="BP12:BP14"/>
    <mergeCell ref="BQ12:BQ14"/>
    <mergeCell ref="BR12:BR14"/>
    <mergeCell ref="BS12:BS14"/>
    <mergeCell ref="BT12:BT14"/>
    <mergeCell ref="BV12:BV14"/>
    <mergeCell ref="BM21:BM23"/>
    <mergeCell ref="AM10:AN11"/>
    <mergeCell ref="AO10:AP11"/>
    <mergeCell ref="BJ9:BM10"/>
    <mergeCell ref="AW15:AX15"/>
    <mergeCell ref="AO18:AP18"/>
    <mergeCell ref="AQ18:AR18"/>
    <mergeCell ref="AS18:AT18"/>
    <mergeCell ref="AQ10:AR11"/>
    <mergeCell ref="AS10:AT11"/>
    <mergeCell ref="AU10:AV11"/>
    <mergeCell ref="AW10:AX11"/>
    <mergeCell ref="AO15:AP15"/>
    <mergeCell ref="AQ15:AR15"/>
    <mergeCell ref="AS15:AT15"/>
    <mergeCell ref="AU15:AV15"/>
    <mergeCell ref="AI12:AL14"/>
    <mergeCell ref="AY12:BA14"/>
    <mergeCell ref="BB12:BD14"/>
    <mergeCell ref="BE12:BH14"/>
    <mergeCell ref="BJ12:BJ14"/>
    <mergeCell ref="BK12:BK14"/>
    <mergeCell ref="BL12:BL14"/>
    <mergeCell ref="BM12:BM14"/>
    <mergeCell ref="BO12:BO14"/>
    <mergeCell ref="AW14:AX14"/>
    <mergeCell ref="AM12:AN12"/>
    <mergeCell ref="AS12:AT12"/>
    <mergeCell ref="AU12:AV12"/>
    <mergeCell ref="AW12:AX12"/>
    <mergeCell ref="AQ12:AR12"/>
    <mergeCell ref="AI15:AL17"/>
    <mergeCell ref="AY15:BA17"/>
    <mergeCell ref="BB15:BD17"/>
    <mergeCell ref="BE15:BH17"/>
    <mergeCell ref="BJ15:BJ17"/>
    <mergeCell ref="BK15:BK17"/>
    <mergeCell ref="BL15:BL17"/>
    <mergeCell ref="BM15:BM17"/>
    <mergeCell ref="AM23:AN23"/>
    <mergeCell ref="AO23:AP23"/>
    <mergeCell ref="AQ23:AR23"/>
    <mergeCell ref="AS23:AT23"/>
    <mergeCell ref="AU23:AV23"/>
    <mergeCell ref="AW23:AX23"/>
    <mergeCell ref="AM15:AN15"/>
    <mergeCell ref="AW20:AX20"/>
    <mergeCell ref="AM17:AN17"/>
    <mergeCell ref="AM20:AN20"/>
    <mergeCell ref="AU18:AV18"/>
    <mergeCell ref="AW18:AX18"/>
    <mergeCell ref="AY18:BA20"/>
    <mergeCell ref="BB18:BD20"/>
    <mergeCell ref="BK21:BK23"/>
    <mergeCell ref="BL21:BL23"/>
    <mergeCell ref="F9:J11"/>
    <mergeCell ref="AI9:AL11"/>
    <mergeCell ref="AY9:BA11"/>
    <mergeCell ref="BB9:BD11"/>
    <mergeCell ref="BE9:BH11"/>
    <mergeCell ref="A42:BH42"/>
    <mergeCell ref="F46:AH48"/>
    <mergeCell ref="AI25:BH25"/>
    <mergeCell ref="AM26:AX26"/>
    <mergeCell ref="AM43:AX43"/>
    <mergeCell ref="AS21:AT21"/>
    <mergeCell ref="AU21:AV21"/>
    <mergeCell ref="AW21:AX21"/>
    <mergeCell ref="AI21:AL23"/>
    <mergeCell ref="AY21:BA23"/>
    <mergeCell ref="BB21:BD23"/>
    <mergeCell ref="BE21:BH23"/>
    <mergeCell ref="AM14:AN14"/>
    <mergeCell ref="AO14:AP14"/>
    <mergeCell ref="AI29:AL31"/>
    <mergeCell ref="AY29:BA31"/>
    <mergeCell ref="BB29:BD31"/>
    <mergeCell ref="BE29:BH31"/>
    <mergeCell ref="K32:AH34"/>
    <mergeCell ref="A1:BE1"/>
    <mergeCell ref="A2:BH2"/>
    <mergeCell ref="Q3:AK3"/>
    <mergeCell ref="A5:E5"/>
    <mergeCell ref="F5:BH5"/>
    <mergeCell ref="A7:E7"/>
    <mergeCell ref="F7:BH7"/>
    <mergeCell ref="F8:AH8"/>
    <mergeCell ref="AI8:BH8"/>
    <mergeCell ref="A8:E23"/>
    <mergeCell ref="F12:J23"/>
    <mergeCell ref="AO17:AP17"/>
    <mergeCell ref="AQ17:AR17"/>
    <mergeCell ref="AS17:AT17"/>
    <mergeCell ref="AU17:AV17"/>
    <mergeCell ref="AW17:AX17"/>
    <mergeCell ref="AQ14:AR14"/>
    <mergeCell ref="AS14:AT14"/>
    <mergeCell ref="AU14:AV14"/>
    <mergeCell ref="AO20:AP20"/>
    <mergeCell ref="AQ20:AR20"/>
    <mergeCell ref="AS20:AT20"/>
    <mergeCell ref="AU20:AV20"/>
    <mergeCell ref="AO12:AP12"/>
    <mergeCell ref="BV46:BV48"/>
    <mergeCell ref="AM48:AN48"/>
    <mergeCell ref="AO48:AP48"/>
    <mergeCell ref="AQ48:AR48"/>
    <mergeCell ref="AS48:AT48"/>
    <mergeCell ref="AU48:AV48"/>
    <mergeCell ref="BJ46:BJ48"/>
    <mergeCell ref="BK46:BK48"/>
    <mergeCell ref="BL46:BL48"/>
    <mergeCell ref="BM46:BM48"/>
    <mergeCell ref="BO46:BO48"/>
    <mergeCell ref="AU46:AV46"/>
    <mergeCell ref="BP46:BP48"/>
    <mergeCell ref="BQ46:BQ48"/>
    <mergeCell ref="BR46:BR48"/>
    <mergeCell ref="BT46:BT48"/>
    <mergeCell ref="AO52:AP52"/>
    <mergeCell ref="AQ52:AR52"/>
    <mergeCell ref="AS52:AT52"/>
    <mergeCell ref="AU52:AV52"/>
    <mergeCell ref="AW52:AX52"/>
    <mergeCell ref="AM49:AN49"/>
    <mergeCell ref="BJ39:BJ41"/>
    <mergeCell ref="BK39:BK41"/>
    <mergeCell ref="AW44:AX45"/>
    <mergeCell ref="AS51:AT51"/>
    <mergeCell ref="AU51:AV51"/>
    <mergeCell ref="AW51:AX51"/>
    <mergeCell ref="AM44:AN45"/>
    <mergeCell ref="AO44:AP45"/>
    <mergeCell ref="AQ44:AR45"/>
    <mergeCell ref="AS44:AT45"/>
    <mergeCell ref="AU44:AV45"/>
    <mergeCell ref="BE49:BH51"/>
    <mergeCell ref="BL39:BL41"/>
    <mergeCell ref="BM39:BM41"/>
    <mergeCell ref="BO39:BO41"/>
    <mergeCell ref="BP39:BP41"/>
    <mergeCell ref="BQ39:BQ41"/>
    <mergeCell ref="BR39:BR41"/>
    <mergeCell ref="BT39:BT41"/>
    <mergeCell ref="AM41:AN41"/>
    <mergeCell ref="AO41:AP41"/>
    <mergeCell ref="AQ41:AR41"/>
    <mergeCell ref="AS41:AT41"/>
    <mergeCell ref="BQ32:BQ34"/>
    <mergeCell ref="AU32:AV32"/>
    <mergeCell ref="A43:E54"/>
    <mergeCell ref="AI49:AL51"/>
    <mergeCell ref="BE39:BH41"/>
    <mergeCell ref="AI46:AL48"/>
    <mergeCell ref="F43:AH45"/>
    <mergeCell ref="AI32:AL34"/>
    <mergeCell ref="K39:AH41"/>
    <mergeCell ref="AI43:AL45"/>
    <mergeCell ref="AW48:AX48"/>
    <mergeCell ref="AW46:AX46"/>
    <mergeCell ref="AY46:BA48"/>
    <mergeCell ref="BB46:BD48"/>
    <mergeCell ref="BE46:BH48"/>
    <mergeCell ref="AM46:AN46"/>
    <mergeCell ref="AO46:AP46"/>
    <mergeCell ref="AQ46:AR46"/>
    <mergeCell ref="AS46:AT46"/>
    <mergeCell ref="AY43:BA45"/>
    <mergeCell ref="BB43:BD45"/>
    <mergeCell ref="BE43:BH45"/>
    <mergeCell ref="AO32:AP32"/>
    <mergeCell ref="AQ32:AR32"/>
    <mergeCell ref="AU27:AV28"/>
    <mergeCell ref="AW27:AX28"/>
    <mergeCell ref="AS31:AT31"/>
    <mergeCell ref="BV32:BV34"/>
    <mergeCell ref="AM34:AN34"/>
    <mergeCell ref="AO34:AP34"/>
    <mergeCell ref="AQ34:AR34"/>
    <mergeCell ref="AS34:AT34"/>
    <mergeCell ref="AU34:AV34"/>
    <mergeCell ref="AW34:AX34"/>
    <mergeCell ref="AW32:AX32"/>
    <mergeCell ref="AY32:BA34"/>
    <mergeCell ref="BB32:BD34"/>
    <mergeCell ref="BE32:BH34"/>
    <mergeCell ref="BJ32:BJ34"/>
    <mergeCell ref="BK32:BK34"/>
    <mergeCell ref="BL32:BL34"/>
    <mergeCell ref="BM32:BM34"/>
    <mergeCell ref="BO32:BO34"/>
    <mergeCell ref="AS32:AT32"/>
    <mergeCell ref="AM32:AN32"/>
    <mergeCell ref="BR32:BR34"/>
    <mergeCell ref="BT32:BT34"/>
    <mergeCell ref="BP32:BP34"/>
  </mergeCells>
  <phoneticPr fontId="2"/>
  <conditionalFormatting sqref="AM13:AX13 AM47:AX47 AM50:AX50 AM53:AX53">
    <cfRule type="cellIs" dxfId="11" priority="268" operator="equal">
      <formula>0</formula>
    </cfRule>
    <cfRule type="cellIs" dxfId="10" priority="269" operator="between">
      <formula>$BU13+100000</formula>
      <formula>$BU14+100000</formula>
    </cfRule>
    <cfRule type="cellIs" dxfId="9" priority="270" operator="between">
      <formula>$BU13</formula>
      <formula>$BU14</formula>
    </cfRule>
  </conditionalFormatting>
  <conditionalFormatting sqref="AM16:AX16 AM19:AX19 AM22:AX22">
    <cfRule type="cellIs" dxfId="8" priority="7" operator="equal">
      <formula>0</formula>
    </cfRule>
    <cfRule type="cellIs" dxfId="7" priority="8" operator="between">
      <formula>$BU16+100000</formula>
      <formula>$BU17+100000</formula>
    </cfRule>
    <cfRule type="cellIs" dxfId="6" priority="9" operator="between">
      <formula>$BU16</formula>
      <formula>$BU17</formula>
    </cfRule>
  </conditionalFormatting>
  <conditionalFormatting sqref="AM30:AX30 AM33:AX33">
    <cfRule type="cellIs" dxfId="5" priority="4" operator="equal">
      <formula>0</formula>
    </cfRule>
    <cfRule type="cellIs" dxfId="4" priority="5" operator="between">
      <formula>$BU30+100000</formula>
      <formula>$BU31+100000</formula>
    </cfRule>
    <cfRule type="cellIs" dxfId="3" priority="6" operator="between">
      <formula>$BU30</formula>
      <formula>$BU31</formula>
    </cfRule>
  </conditionalFormatting>
  <conditionalFormatting sqref="AM40:AX40">
    <cfRule type="cellIs" dxfId="2" priority="1" operator="equal">
      <formula>0</formula>
    </cfRule>
    <cfRule type="cellIs" dxfId="1" priority="2" operator="between">
      <formula>$BU40+100000</formula>
      <formula>$BU41+100000</formula>
    </cfRule>
    <cfRule type="cellIs" dxfId="0" priority="3" operator="between">
      <formula>$BU40</formula>
      <formula>$BU41</formula>
    </cfRule>
  </conditionalFormatting>
  <dataValidations count="4">
    <dataValidation type="list" allowBlank="1" showInputMessage="1" showErrorMessage="1" sqref="BJ12 BJ29 BJ21 BJ15 BJ46 BJ32 BO12:BO23 BJ18 BJ39 BO29:BO41 BJ49 BO46:BO54 BJ52" xr:uid="{00000000-0002-0000-0000-000000000000}">
      <formula1>$BK$2:$BP$2</formula1>
    </dataValidation>
    <dataValidation type="list" allowBlank="1" showInputMessage="1" showErrorMessage="1" sqref="BL12 BQ29 BL29 BQ21 BL21 BQ15 BL15 BQ12 BQ39 BQ46 BL39 BL46 BQ32 BL32 BQ18 BL18 BQ49 BL49 BQ52 BL52" xr:uid="{00000000-0002-0000-0000-000001000000}">
      <formula1>$BK$3:$BL$3</formula1>
    </dataValidation>
    <dataValidation type="list" allowBlank="1" showInputMessage="1" showErrorMessage="1" sqref="BT15 BT29 BT21 BT12 BT39 BT46 BT32 BT18 BT49 BT52" xr:uid="{00000000-0002-0000-0000-000002000000}">
      <formula1>$BM$3:$BN$3</formula1>
    </dataValidation>
    <dataValidation type="list" allowBlank="1" showInputMessage="1" showErrorMessage="1" sqref="BV12:BV23 BV29:BV41 BV46:BV54" xr:uid="{00000000-0002-0000-0000-000003000000}">
      <formula1>$BK$4:$BM$4</formula1>
    </dataValidation>
  </dataValidations>
  <printOptions horizontalCentered="1"/>
  <pageMargins left="0.39370078740157483" right="0.39370078740157483" top="0.39370078740157483" bottom="0.39370078740157483" header="0.19685039370078741" footer="0.19685039370078741"/>
  <pageSetup paperSize="9" scale="52" fitToHeight="0" orientation="landscape" cellComments="asDisplayed" horizontalDpi="65534" r:id="rId1"/>
  <headerFooter alignWithMargins="0"/>
  <rowBreaks count="1" manualBreakCount="1">
    <brk id="34" max="59"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EA852991C2AC7419E04B2C55EF19E00" ma:contentTypeVersion="16" ma:contentTypeDescription="新しいドキュメントを作成します。" ma:contentTypeScope="" ma:versionID="4ed0eecf82550a92986563ed6d5569a7">
  <xsd:schema xmlns:xsd="http://www.w3.org/2001/XMLSchema" xmlns:xs="http://www.w3.org/2001/XMLSchema" xmlns:p="http://schemas.microsoft.com/office/2006/metadata/properties" xmlns:ns2="e402e1e2-ec88-4548-b20f-d00516a598c7" xmlns:ns3="ad5dd3d9-689a-4d9b-9953-ced53731a62a" targetNamespace="http://schemas.microsoft.com/office/2006/metadata/properties" ma:root="true" ma:fieldsID="f2bfeeb439bb5ee203235dec692be2f9" ns2:_="" ns3:_="">
    <xsd:import namespace="e402e1e2-ec88-4548-b20f-d00516a598c7"/>
    <xsd:import namespace="ad5dd3d9-689a-4d9b-9953-ced53731a6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02e1e2-ec88-4548-b20f-d00516a598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30b03df3-b95d-4578-86db-04c659450c6f"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5dd3d9-689a-4d9b-9953-ced53731a62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63f47d62-0f14-4598-b704-75cba4d107cd}" ma:internalName="TaxCatchAll" ma:showField="CatchAllData" ma:web="ad5dd3d9-689a-4d9b-9953-ced53731a6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d5dd3d9-689a-4d9b-9953-ced53731a62a" xsi:nil="true"/>
    <lcf76f155ced4ddcb4097134ff3c332f xmlns="e402e1e2-ec88-4548-b20f-d00516a598c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6A5186-EEAD-4683-BBD4-FE95E3787B82}">
  <ds:schemaRefs>
    <ds:schemaRef ds:uri="http://schemas.microsoft.com/sharepoint/v3/contenttype/forms"/>
  </ds:schemaRefs>
</ds:datastoreItem>
</file>

<file path=customXml/itemProps2.xml><?xml version="1.0" encoding="utf-8"?>
<ds:datastoreItem xmlns:ds="http://schemas.openxmlformats.org/officeDocument/2006/customXml" ds:itemID="{852F4A48-1A74-4CD6-9BEE-77FA349287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02e1e2-ec88-4548-b20f-d00516a598c7"/>
    <ds:schemaRef ds:uri="ad5dd3d9-689a-4d9b-9953-ced53731a6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A45923-FE4A-4BB5-8101-B50E3287F17E}">
  <ds:schemaRefs>
    <ds:schemaRef ds:uri="e402e1e2-ec88-4548-b20f-d00516a598c7"/>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d5dd3d9-689a-4d9b-9953-ced53731a62a"/>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標準フォーマット</vt:lpstr>
      <vt:lpstr>標準フォーマット!Print_Area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2022-10-07T00:37:49Z</vt:filetime>
  </property>
  <property fmtid="{D5CDD505-2E9C-101B-9397-08002B2CF9AE}" pid="2" name="ContentTypeId">
    <vt:lpwstr>0x010100C21D1EB147D8EF43AD43C212B2BB84A3</vt:lpwstr>
  </property>
  <property fmtid="{D5CDD505-2E9C-101B-9397-08002B2CF9AE}" pid="3" name="MediaServiceImageTags">
    <vt:lpwstr/>
  </property>
</Properties>
</file>